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C4BF0681-5712-4514-AEE2-0A4C7070596A}" xr6:coauthVersionLast="3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gények_összesítő" sheetId="1" r:id="rId1"/>
    <sheet name="javasolt közeli" sheetId="4" r:id="rId2"/>
    <sheet name="büdzsé_közeli" sheetId="2" r:id="rId3"/>
    <sheet name="javasolt távoli" sheetId="5" r:id="rId4"/>
    <sheet name="büdzsé_távoli" sheetId="3" r:id="rId5"/>
    <sheet name="büdzsé_összesített" sheetId="6" r:id="rId6"/>
  </sheets>
  <definedNames>
    <definedName name="_xlnm._FilterDatabase" localSheetId="0" hidden="1">igények_összesítő!$A$1:$J$46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4" l="1"/>
  <c r="L21" i="4"/>
  <c r="J21" i="4"/>
  <c r="F21" i="4"/>
  <c r="J25" i="3" l="1"/>
  <c r="I25" i="3"/>
  <c r="H25" i="3"/>
  <c r="G25" i="3"/>
  <c r="F25" i="3"/>
  <c r="H18" i="3"/>
  <c r="I18" i="3"/>
  <c r="F19" i="3"/>
  <c r="I19" i="3"/>
  <c r="I23" i="3"/>
  <c r="I24" i="3"/>
  <c r="H27" i="3"/>
  <c r="I27" i="3"/>
  <c r="J22" i="3"/>
  <c r="I22" i="3"/>
  <c r="H22" i="3"/>
  <c r="G22" i="3"/>
  <c r="F22" i="3"/>
  <c r="J21" i="3"/>
  <c r="I21" i="3"/>
  <c r="H21" i="3"/>
  <c r="G21" i="3"/>
  <c r="F21" i="3"/>
  <c r="H8" i="3"/>
  <c r="I8" i="3"/>
  <c r="J12" i="3"/>
  <c r="I12" i="3"/>
  <c r="H12" i="3"/>
  <c r="G12" i="3"/>
  <c r="F12" i="3"/>
  <c r="F4" i="3"/>
  <c r="F5" i="3"/>
  <c r="F6" i="3"/>
  <c r="F7" i="3"/>
  <c r="F8" i="3"/>
  <c r="F9" i="3"/>
  <c r="F10" i="3"/>
  <c r="F11" i="3"/>
  <c r="F13" i="3"/>
  <c r="F14" i="3"/>
  <c r="F15" i="3"/>
  <c r="F16" i="3"/>
  <c r="F17" i="3"/>
  <c r="F18" i="3"/>
  <c r="F20" i="3"/>
  <c r="F23" i="3"/>
  <c r="F24" i="3"/>
  <c r="F26" i="3"/>
  <c r="F27" i="3"/>
  <c r="F2" i="3"/>
  <c r="H2" i="3"/>
  <c r="I2" i="3"/>
  <c r="J2" i="3"/>
  <c r="J3" i="3"/>
  <c r="J4" i="3"/>
  <c r="J5" i="3"/>
  <c r="J6" i="3"/>
  <c r="J7" i="3"/>
  <c r="J8" i="3"/>
  <c r="J9" i="3"/>
  <c r="J10" i="3"/>
  <c r="J11" i="3"/>
  <c r="J13" i="3"/>
  <c r="J14" i="3"/>
  <c r="J15" i="3"/>
  <c r="J16" i="3"/>
  <c r="J17" i="3"/>
  <c r="J18" i="3"/>
  <c r="J19" i="3"/>
  <c r="J20" i="3"/>
  <c r="J23" i="3"/>
  <c r="J24" i="3"/>
  <c r="J26" i="3"/>
  <c r="J27" i="3"/>
  <c r="I3" i="3"/>
  <c r="I4" i="3"/>
  <c r="I5" i="3"/>
  <c r="I6" i="3"/>
  <c r="I7" i="3"/>
  <c r="I9" i="3"/>
  <c r="I10" i="3"/>
  <c r="I11" i="3"/>
  <c r="I13" i="3"/>
  <c r="I14" i="3"/>
  <c r="I15" i="3"/>
  <c r="I16" i="3"/>
  <c r="I17" i="3"/>
  <c r="I20" i="3"/>
  <c r="I26" i="3"/>
  <c r="H3" i="3"/>
  <c r="H4" i="3"/>
  <c r="H5" i="3"/>
  <c r="H6" i="3"/>
  <c r="H7" i="3"/>
  <c r="H9" i="3"/>
  <c r="H10" i="3"/>
  <c r="H11" i="3"/>
  <c r="H13" i="3"/>
  <c r="H14" i="3"/>
  <c r="H15" i="3"/>
  <c r="H16" i="3"/>
  <c r="H17" i="3"/>
  <c r="H19" i="3"/>
  <c r="H20" i="3"/>
  <c r="H23" i="3"/>
  <c r="H24" i="3"/>
  <c r="H26" i="3"/>
  <c r="G3" i="3"/>
  <c r="G4" i="3"/>
  <c r="G5" i="3"/>
  <c r="G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3" i="3"/>
  <c r="G24" i="3"/>
  <c r="G26" i="3"/>
  <c r="G27" i="3"/>
  <c r="G2" i="3"/>
  <c r="F3" i="3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" i="2"/>
  <c r="L12" i="3" l="1"/>
  <c r="K6" i="2"/>
  <c r="K14" i="2"/>
  <c r="K7" i="2"/>
  <c r="K12" i="2"/>
  <c r="K20" i="2"/>
  <c r="K13" i="2"/>
  <c r="K9" i="2"/>
  <c r="K2" i="2"/>
  <c r="K17" i="2"/>
  <c r="K4" i="2"/>
  <c r="K19" i="2"/>
  <c r="K11" i="2"/>
  <c r="K3" i="2"/>
  <c r="L4" i="3"/>
  <c r="K18" i="2"/>
  <c r="K8" i="2"/>
  <c r="K15" i="2"/>
  <c r="K16" i="2"/>
  <c r="K10" i="2"/>
  <c r="L24" i="3"/>
  <c r="K5" i="2"/>
  <c r="L27" i="3"/>
  <c r="L22" i="3"/>
  <c r="L6" i="3"/>
  <c r="L23" i="3"/>
  <c r="L11" i="3"/>
  <c r="L20" i="3"/>
  <c r="L18" i="3"/>
  <c r="L17" i="3"/>
  <c r="L8" i="3"/>
  <c r="L9" i="3"/>
  <c r="L3" i="3"/>
  <c r="L2" i="3"/>
  <c r="L16" i="3"/>
  <c r="L7" i="3"/>
  <c r="L15" i="3"/>
  <c r="L10" i="3"/>
  <c r="L26" i="3"/>
  <c r="M27" i="3" s="1"/>
  <c r="L14" i="3"/>
  <c r="L5" i="3"/>
  <c r="L19" i="3"/>
  <c r="L13" i="3"/>
  <c r="L21" i="3"/>
  <c r="L25" i="3"/>
  <c r="L15" i="2" l="1"/>
  <c r="L11" i="2"/>
  <c r="L19" i="2"/>
  <c r="M10" i="3"/>
  <c r="M20" i="3"/>
  <c r="M8" i="3"/>
  <c r="M24" i="3"/>
  <c r="M28" i="3" l="1"/>
  <c r="L21" i="2"/>
  <c r="D3" i="6" s="1"/>
  <c r="D4" i="6" s="1"/>
</calcChain>
</file>

<file path=xl/sharedStrings.xml><?xml version="1.0" encoding="utf-8"?>
<sst xmlns="http://schemas.openxmlformats.org/spreadsheetml/2006/main" count="1056" uniqueCount="303">
  <si>
    <t>Elért pontszám</t>
  </si>
  <si>
    <t>Kar</t>
  </si>
  <si>
    <t>ELTE Intézet/tanszék neve</t>
  </si>
  <si>
    <t>Célország</t>
  </si>
  <si>
    <t>Célegyetem/intézmény</t>
  </si>
  <si>
    <t>Kapcsolatért felelős szakmai koordinátor (ELTE)</t>
  </si>
  <si>
    <t>Kapcsolatért felelős szakmai koordinátor elérhetősége (ELTE)</t>
  </si>
  <si>
    <t>Kapcsolatért felelős szakmai koordinátor (partnerintézmény)</t>
  </si>
  <si>
    <t>Kapcsolatért felelős szakmai koordinátor elérhetősége (partnerintézmény)</t>
  </si>
  <si>
    <t>Megjegyzés</t>
  </si>
  <si>
    <t>ÁJK</t>
  </si>
  <si>
    <t>Közigazgatási Jogi Tanszék</t>
  </si>
  <si>
    <t>Egyesült Királyság</t>
  </si>
  <si>
    <t>University of Bristol</t>
  </si>
  <si>
    <t>Prof.Dr. Rozsnyai Krisztina</t>
  </si>
  <si>
    <t>Rozsnyaik@ajk.elte.hu</t>
  </si>
  <si>
    <t>Samantha Finegold</t>
  </si>
  <si>
    <t>samantha.finegold@bristol.ac.uk ;  global-opprotunities@bristol.ac.uk</t>
  </si>
  <si>
    <t>University of Manchester</t>
  </si>
  <si>
    <t>Alison Mewes</t>
  </si>
  <si>
    <t>alison.mewes@manchester.ac.uk</t>
  </si>
  <si>
    <t>University of Warwick</t>
  </si>
  <si>
    <t>Amanda Osborne</t>
  </si>
  <si>
    <t>A.Osborne@warwick.ac.uk</t>
  </si>
  <si>
    <t>Svájc</t>
  </si>
  <si>
    <t>University of Zurich</t>
  </si>
  <si>
    <t>Marianne Jeuch</t>
  </si>
  <si>
    <t>cooperation@int.uzh.ch</t>
  </si>
  <si>
    <t>Nemzetközi Jogi Tanszék</t>
  </si>
  <si>
    <t>Amerikai Egyesült Államok</t>
  </si>
  <si>
    <t>Indiana University Maurer School of Law</t>
  </si>
  <si>
    <t>Prof. Dr. Sonnevend Pál,                             Dr. Hungler Sára</t>
  </si>
  <si>
    <t>hungler@ajk.elte.hu</t>
  </si>
  <si>
    <t>Lesley Davis</t>
  </si>
  <si>
    <t>leedavis@indiana.edu</t>
  </si>
  <si>
    <t>University of Sheffield</t>
  </si>
  <si>
    <t>Dr. Malcolm Butler</t>
  </si>
  <si>
    <t>globalopps@sheffield.ac.uk</t>
  </si>
  <si>
    <t>Alkotmányjogi Tanszék</t>
  </si>
  <si>
    <t>Kanada</t>
  </si>
  <si>
    <t>University of Victoria</t>
  </si>
  <si>
    <t>Dr. Bodnár Eszter</t>
  </si>
  <si>
    <t>eszter.bodnar@ajk.elte.hu</t>
  </si>
  <si>
    <t>Jeremy Webber</t>
  </si>
  <si>
    <t>jwebber@uvic.ca</t>
  </si>
  <si>
    <t>Aberystwyth University</t>
  </si>
  <si>
    <t>Marian Gray</t>
  </si>
  <si>
    <t>mag11@aber.ac.uk</t>
  </si>
  <si>
    <t>Nemzetközi Magánjogi és Európai Gazdasági Jogi Tanszék</t>
  </si>
  <si>
    <t>Ausztrália</t>
  </si>
  <si>
    <t>Griffith Law School - Australia</t>
  </si>
  <si>
    <t xml:space="preserve">Dr. Erdős István </t>
  </si>
  <si>
    <t>erdosistvan@ajk.elte.hu</t>
  </si>
  <si>
    <t>Pfor. Dr. Therese Wilson</t>
  </si>
  <si>
    <t>Therese.Wilson@griffith.edu.au</t>
  </si>
  <si>
    <t>Panama</t>
  </si>
  <si>
    <t>University of Panama</t>
  </si>
  <si>
    <t>Dr. Gilberto Boutin I.</t>
  </si>
  <si>
    <t>diciat@up.ac.pa</t>
  </si>
  <si>
    <t>Middlesex University</t>
  </si>
  <si>
    <t>Paul Kirk</t>
  </si>
  <si>
    <t xml:space="preserve">P.Kirk@mdx.ac.uk </t>
  </si>
  <si>
    <t>Brazília</t>
  </si>
  <si>
    <t xml:space="preserve">PUC Minas Gerais </t>
  </si>
  <si>
    <t xml:space="preserve">Adriana Libânio Bittencourt </t>
  </si>
  <si>
    <t>seplanrelint@pucminas.br</t>
  </si>
  <si>
    <t>Declaration form aláíratása folyamatban</t>
  </si>
  <si>
    <t>Universität Bern</t>
  </si>
  <si>
    <t>Martina Carolus</t>
  </si>
  <si>
    <t>martina.carolus@unibe.ch</t>
  </si>
  <si>
    <t>Universität Luzern</t>
  </si>
  <si>
    <t>Uta Zehnder</t>
  </si>
  <si>
    <t>mobility@unilu.ch</t>
  </si>
  <si>
    <t xml:space="preserve">University of Liverpool, Schoool of Management  </t>
  </si>
  <si>
    <t>Dr. Hoffman István</t>
  </si>
  <si>
    <t>hoffman.istvan@ajk.elte.hu</t>
  </si>
  <si>
    <t>Mike Rowe</t>
  </si>
  <si>
    <t>Michael.Rowe@liverpool.ac.uk</t>
  </si>
  <si>
    <t>Magyar Állam- és Jogtörténeti Tanszék</t>
  </si>
  <si>
    <t>Oroszország</t>
  </si>
  <si>
    <t>Lomonosov University</t>
  </si>
  <si>
    <t>Dr. Gosztonyi Gergely</t>
  </si>
  <si>
    <t>gosztonyi@ajk.elte.hu</t>
  </si>
  <si>
    <t>Dr. Evgenia Kryukova</t>
  </si>
  <si>
    <t>media.law.msu@mail.ru</t>
  </si>
  <si>
    <t>Universidad Nacional de Cuyo</t>
  </si>
  <si>
    <t>BGGYK</t>
  </si>
  <si>
    <t>University of Auckland</t>
  </si>
  <si>
    <t>Argenita</t>
  </si>
  <si>
    <t>New Zealand</t>
  </si>
  <si>
    <t>Kína</t>
  </si>
  <si>
    <t>Mongolia</t>
  </si>
  <si>
    <t xml:space="preserve">Argentina </t>
  </si>
  <si>
    <t>Korea</t>
  </si>
  <si>
    <t>Japán</t>
  </si>
  <si>
    <t>Ukrajna</t>
  </si>
  <si>
    <t>Egyiptom</t>
  </si>
  <si>
    <t>Mozambik</t>
  </si>
  <si>
    <t xml:space="preserve">Beijing Foreign Studies University </t>
  </si>
  <si>
    <t>National University of Mongolia</t>
  </si>
  <si>
    <t xml:space="preserve">Universidade de Buenos Aires </t>
  </si>
  <si>
    <t>Dongguk University</t>
  </si>
  <si>
    <t>University College London</t>
  </si>
  <si>
    <t>Yamaguchi University</t>
  </si>
  <si>
    <t xml:space="preserve">Keimyung University </t>
  </si>
  <si>
    <t>Leeds Beckett University</t>
  </si>
  <si>
    <t xml:space="preserve">Peking University </t>
  </si>
  <si>
    <t>II. Rákóczi Ferenc Kárpátaljai Magyar Főiskola</t>
  </si>
  <si>
    <t xml:space="preserve">Cairo University </t>
  </si>
  <si>
    <t>Universidade Eduardo Mondlane</t>
  </si>
  <si>
    <t>BTK</t>
  </si>
  <si>
    <t>Kínai Tanszék</t>
  </si>
  <si>
    <t>Spanyol Nyelvi és Irodalmi Tanszék</t>
  </si>
  <si>
    <t>Koreai Tanszék</t>
  </si>
  <si>
    <t>Ókortörténeti Tanszék</t>
  </si>
  <si>
    <t>Japán Tanszék</t>
  </si>
  <si>
    <t>Angol-Amerikai Intézet</t>
  </si>
  <si>
    <t xml:space="preserve">Görög Tanszék </t>
  </si>
  <si>
    <t>Új- és Jelenkori Magyar Történeti Tanszék</t>
  </si>
  <si>
    <t>Latin Tanszék</t>
  </si>
  <si>
    <t>Portugál Nyelvi és Irodalmi Tanszék</t>
  </si>
  <si>
    <t>Pap Melinda</t>
  </si>
  <si>
    <t>Birtalan Ágnes</t>
  </si>
  <si>
    <t>Menczel Gabriella</t>
  </si>
  <si>
    <t>Mecsi Beatrix</t>
  </si>
  <si>
    <t>Szabó Balázs</t>
  </si>
  <si>
    <t xml:space="preserve">Szécsényi Krisztina </t>
  </si>
  <si>
    <t>Kozák Dániel</t>
  </si>
  <si>
    <t xml:space="preserve">Urbán Bálint </t>
  </si>
  <si>
    <t>Amity University London Campus</t>
  </si>
  <si>
    <t>Egyesült Arab Emírségek</t>
  </si>
  <si>
    <t>Amity University Dubai Campus</t>
  </si>
  <si>
    <t>India</t>
  </si>
  <si>
    <t>Amity University Noida Campus</t>
  </si>
  <si>
    <t>Irak</t>
  </si>
  <si>
    <t>University of Sulaimani</t>
  </si>
  <si>
    <t>University of Zakho</t>
  </si>
  <si>
    <t>IK</t>
  </si>
  <si>
    <t>Média és Oktatásinformatikai Tanszék / Informatikai Intézet</t>
  </si>
  <si>
    <t>Programozási Nyelvek és Fordítóprogramok Tanszék / Informatikai Intézet</t>
  </si>
  <si>
    <t>Illés Zoltán</t>
  </si>
  <si>
    <t>illes@inf.elte.hu</t>
  </si>
  <si>
    <t xml:space="preserve">Shubhranshu Vikram </t>
  </si>
  <si>
    <t>svikram@gn.amity.edu</t>
  </si>
  <si>
    <t>A Alwahab Dhulfiqar</t>
  </si>
  <si>
    <t>dolfi@inf.elte.hu</t>
  </si>
  <si>
    <t>Dr. Karzan Ghafour Khidhir</t>
  </si>
  <si>
    <t>karzan.khidhir@univsul.edu.iq</t>
  </si>
  <si>
    <t>Karwan Jacksi, Dr</t>
  </si>
  <si>
    <t>karwan.jacksi@uoz.edu.krd</t>
  </si>
  <si>
    <t>Nottingham Trent University</t>
  </si>
  <si>
    <t>University of Hull</t>
  </si>
  <si>
    <t>Gibraltár</t>
  </si>
  <si>
    <t>University of Gibraltar</t>
  </si>
  <si>
    <t>Thaiföld</t>
  </si>
  <si>
    <t>Chiang Mai University</t>
  </si>
  <si>
    <t>PPK</t>
  </si>
  <si>
    <t>Pszichológiai Intézet</t>
  </si>
  <si>
    <t>Klinikai Pszichológia és Addiktológia Tanszék / Pszichológiai Intézet</t>
  </si>
  <si>
    <t>Interkulturális Pszichológiai és Pedagógiai Intézet</t>
  </si>
  <si>
    <t>Kiss Orhidea Edith</t>
  </si>
  <si>
    <t>kiss.orhidea@ppk.elte.hu</t>
  </si>
  <si>
    <t>Julie Page</t>
  </si>
  <si>
    <t>julie.page@ntu.ac.uk</t>
  </si>
  <si>
    <t>Sue Green</t>
  </si>
  <si>
    <t>studyabroad@hull.ac.uk</t>
  </si>
  <si>
    <t>Demetrovics Zsolt</t>
  </si>
  <si>
    <t>demetrovics.zsolt@ppk.elte.hu</t>
  </si>
  <si>
    <t>Chanel J. Larche</t>
  </si>
  <si>
    <t>Chanel.Larche@unigib.edu.gi</t>
  </si>
  <si>
    <t>Csereklye Erzsébet</t>
  </si>
  <si>
    <t xml:space="preserve">csereklye.erzsebet@ppk.elte.hu </t>
  </si>
  <si>
    <t>Nannaphat Saenghong, Ph.D.</t>
  </si>
  <si>
    <t xml:space="preserve">nannaphat.s@cmu.ac.th </t>
  </si>
  <si>
    <t>Stranmillis University College</t>
  </si>
  <si>
    <t>TÓK</t>
  </si>
  <si>
    <t>United Kingdom</t>
  </si>
  <si>
    <t>Romanoczki Ildikó</t>
  </si>
  <si>
    <t>Mexico</t>
  </si>
  <si>
    <t>Iran</t>
  </si>
  <si>
    <t>TTK</t>
  </si>
  <si>
    <t>UNAM</t>
  </si>
  <si>
    <t>Gorgan University of Agricultural Science and Natural Resources</t>
  </si>
  <si>
    <t>Geometriai Tanszék</t>
  </si>
  <si>
    <t>Természetföldrajzi Tanszék</t>
  </si>
  <si>
    <t>Kiss György</t>
  </si>
  <si>
    <t>Dr. Horváth Erzsébet</t>
  </si>
  <si>
    <t>Igényelt rövid távú SM létszám</t>
  </si>
  <si>
    <t>Dr. Hoffmann Maria Rita,
Dr. Flamich Maria Magdolna</t>
  </si>
  <si>
    <t>hoffmann.mariarita@gmail.com
flamich.maria@gmail.com</t>
  </si>
  <si>
    <t>Professor Missy Morton</t>
  </si>
  <si>
    <t>missy.morton@auckland.ac.nz</t>
  </si>
  <si>
    <t>Dr. Gombás Judit</t>
  </si>
  <si>
    <t>gombas.judit@barczi.elte.hu</t>
  </si>
  <si>
    <t>Dr. Ana Maria Sisti</t>
  </si>
  <si>
    <t>decanato@educacion.uncu.edu.ar</t>
  </si>
  <si>
    <t>Gyógypedagógiai Módszertani és Rehabilitációs Intézet</t>
  </si>
  <si>
    <t>Fogyatékosság és Társadalmi Részvétel Intézet</t>
  </si>
  <si>
    <t>pap.melinda@btk.elte.hu</t>
  </si>
  <si>
    <t>menczel.gabriella@btk.elte.hu</t>
  </si>
  <si>
    <t>He Jing</t>
  </si>
  <si>
    <t>Mongol és Belső-Ázsiai Tanszék</t>
  </si>
  <si>
    <t>Dr. Celina Manzoni</t>
  </si>
  <si>
    <t>celina.manzoni@gmail.com</t>
  </si>
  <si>
    <t>birtalan.agnes@btk.elte.hu</t>
  </si>
  <si>
    <t>Munkhtamir Damdinsuren (Mr.)</t>
  </si>
  <si>
    <t>partners@num.edu.mn</t>
  </si>
  <si>
    <t xml:space="preserve">mecsi.beatrix@btk.elte.hu </t>
  </si>
  <si>
    <t>Minji Kim</t>
  </si>
  <si>
    <t>mjclaire@dongguk.edu</t>
  </si>
  <si>
    <t>patay-horvath.andras@btk.elte.hu</t>
  </si>
  <si>
    <t>Dr. Peter Agócs</t>
  </si>
  <si>
    <t>p.agocs@ucl.ac.uk</t>
  </si>
  <si>
    <t>szabo.balazs@btk.elte.hu</t>
  </si>
  <si>
    <t>Tamura Yayoi</t>
  </si>
  <si>
    <t>exchange@yamaguchi-u.ac.jp</t>
  </si>
  <si>
    <t xml:space="preserve">Hyunwook(Josh) Cho </t>
  </si>
  <si>
    <t>ttoko777@kmu.ac.kr</t>
  </si>
  <si>
    <t>szecsenyi.krisztina@btk.elte.hu</t>
  </si>
  <si>
    <t>Skander El Fadhel</t>
  </si>
  <si>
    <t>S.Fadhel@leedsbeckett.ac.uk</t>
  </si>
  <si>
    <t>kozak.daniel@btk.elte.hu</t>
  </si>
  <si>
    <t>Rosie Harman</t>
  </si>
  <si>
    <t xml:space="preserve">rosie.harman@ucl.ac.uk </t>
  </si>
  <si>
    <t>kato.peter@btk.elte.hu</t>
  </si>
  <si>
    <t>Dr. Hendrikus A. M. van Wijlick</t>
  </si>
  <si>
    <t>hamvanwijlick@pku.edu.cn</t>
  </si>
  <si>
    <t>Igényelt rövid távú SM időtartam (nap)</t>
  </si>
  <si>
    <t>Fiona Dukalskis</t>
  </si>
  <si>
    <t>f.dukalskis@sheffield.ac.uk</t>
  </si>
  <si>
    <t>varga.zsuzsanna@btk.elte.hu</t>
  </si>
  <si>
    <t>Varga Zsuzsanna</t>
  </si>
  <si>
    <t>Kató Péter</t>
  </si>
  <si>
    <t>Patay-Horváth András</t>
  </si>
  <si>
    <t>molnar.ferenc@kmf.org.ua</t>
  </si>
  <si>
    <t>Molnár Ferenc</t>
  </si>
  <si>
    <t>ferenczi.attila@btk.elte.hu</t>
  </si>
  <si>
    <t>Heidi Mohamed Bayoume</t>
  </si>
  <si>
    <t>Ferenczi Attila, Kozák Dániel</t>
  </si>
  <si>
    <t>heidi.bayoume@gmail.com</t>
  </si>
  <si>
    <t>rakoczi.istvan@btk.elte.hu</t>
  </si>
  <si>
    <t>Manuel Guilherme Júnior</t>
  </si>
  <si>
    <t>gmejunior@hotmail.com</t>
  </si>
  <si>
    <t>gyorgy.kiss@ttk.elte.hu</t>
  </si>
  <si>
    <t>Dra. Déborah Oliveros Braniff</t>
  </si>
  <si>
    <t>deboliveros@gmail.com</t>
  </si>
  <si>
    <t>erzsebet.horvath@ttk.elte.hu</t>
  </si>
  <si>
    <t>Prof. Farhad Khormali</t>
  </si>
  <si>
    <t>fkhormali@gau.ac.ir</t>
  </si>
  <si>
    <t>romanoczki.ildiko@tok.elte.hu</t>
  </si>
  <si>
    <t>Dr. Barbara McDade</t>
  </si>
  <si>
    <t>erasmus@stran.ac.uk</t>
  </si>
  <si>
    <t>Igényelt STA résztvevők száma</t>
  </si>
  <si>
    <t>Igényelt STA  időtartam (nap)</t>
  </si>
  <si>
    <t>Igényelt STT résztvevők száma</t>
  </si>
  <si>
    <t>Igényelt STT  időtartam (nap)</t>
  </si>
  <si>
    <t>Igényelt SMP résztvevők száma</t>
  </si>
  <si>
    <t>Igényelt SMP időtartam (hónap)</t>
  </si>
  <si>
    <t>Igényelt SMS időtartam (hónap)</t>
  </si>
  <si>
    <t>Igényelt SMS résztvevők száma</t>
  </si>
  <si>
    <t>Igényelt SMS büdzsé</t>
  </si>
  <si>
    <t>Igényelt SMP büdzsé</t>
  </si>
  <si>
    <t>Igényelt rövid távú SM büdzsé</t>
  </si>
  <si>
    <t>Igényelt STA büdzsé</t>
  </si>
  <si>
    <t>Igényelt STT büdzsé</t>
  </si>
  <si>
    <t>utazási tám</t>
  </si>
  <si>
    <t>Partnerségi büdzsé</t>
  </si>
  <si>
    <t>Kari büdzsé</t>
  </si>
  <si>
    <t>UK/Svájc</t>
  </si>
  <si>
    <t>SMS 560
SMP 670</t>
  </si>
  <si>
    <t>ST 170</t>
  </si>
  <si>
    <t>rövid SM</t>
  </si>
  <si>
    <t>14-ig 70
15-től 50</t>
  </si>
  <si>
    <t>University of British Columbia</t>
  </si>
  <si>
    <t>Polgári Jogi Tanszék</t>
  </si>
  <si>
    <t>Prof. Dr. Fuglinszky Ádám</t>
  </si>
  <si>
    <t>fuglinszky@ajk.elte.hu</t>
  </si>
  <si>
    <t>Dr. Marcus Moore</t>
  </si>
  <si>
    <t>moore@allard.ubc.ca</t>
  </si>
  <si>
    <t>Teljes 20%-os keret</t>
  </si>
  <si>
    <t>Maradvány</t>
  </si>
  <si>
    <t>Javasolt keretösszeg</t>
  </si>
  <si>
    <t>UNILU Mobility &lt;mobility@unilu.ch&gt;; uta.zehnder@unilu.ch</t>
  </si>
  <si>
    <t>mag11@aber.ac.uk
Bydeang Global &lt;saostaff@aber.ac.uk&gt;</t>
  </si>
  <si>
    <t>Vera</t>
  </si>
  <si>
    <t>guoxiaojing@bfsu.edu.cn</t>
  </si>
  <si>
    <t>Dr. Celina Manzoni,
Guillermo Vitali</t>
  </si>
  <si>
    <t>celina.manzoni@gmail.com
Instituto de Literatura Hispanoamericana &lt;ilh.80aniversario@gmail.com&gt;; Silvana Campanini &lt;relacionesinternacionalesfilo@gmail.com&gt;</t>
  </si>
  <si>
    <t>?</t>
  </si>
  <si>
    <t>Prof. Dr. Therese Wilson</t>
  </si>
  <si>
    <t>Planned duration of IIA</t>
  </si>
  <si>
    <t>2022 – 2023</t>
  </si>
  <si>
    <t xml:space="preserve">2022 – 2027 </t>
  </si>
  <si>
    <t>2022-2027</t>
  </si>
  <si>
    <t>2022 – 2025</t>
  </si>
  <si>
    <t xml:space="preserve">2022 – 2025 </t>
  </si>
  <si>
    <t>2022 – 20…</t>
  </si>
  <si>
    <t>2022 – 2026</t>
  </si>
  <si>
    <t>2022 – 2024</t>
  </si>
  <si>
    <t>IIA agreement</t>
  </si>
  <si>
    <t>folyamatban</t>
  </si>
  <si>
    <t>megkötve</t>
  </si>
  <si>
    <t>egyeztetés alatt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</si>
</sst>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vertical="center" wrapText="1"/>
    </xf>
    <xf numFmtId="0" fontId="3" fillId="7" borderId="2" xfId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8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5" borderId="3" xfId="1" applyFill="1" applyBorder="1" applyAlignment="1">
      <alignment horizontal="center" vertical="center" wrapText="1"/>
    </xf>
    <xf numFmtId="0" fontId="3" fillId="7" borderId="3" xfId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9" borderId="0" xfId="0" applyFont="1" applyFill="1"/>
    <xf numFmtId="0" fontId="9" fillId="10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10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lles@inf.elte.hu" TargetMode="External"/><Relationship Id="rId21" Type="http://schemas.openxmlformats.org/officeDocument/2006/relationships/hyperlink" Target="mailto:seplanrelint@pucminas.br" TargetMode="External"/><Relationship Id="rId42" Type="http://schemas.openxmlformats.org/officeDocument/2006/relationships/hyperlink" Target="mailto:menczel.gabriella@btk.elte.hu" TargetMode="External"/><Relationship Id="rId47" Type="http://schemas.openxmlformats.org/officeDocument/2006/relationships/hyperlink" Target="mailto:patay-horvath.andras@btk.elte.hu" TargetMode="External"/><Relationship Id="rId63" Type="http://schemas.openxmlformats.org/officeDocument/2006/relationships/hyperlink" Target="mailto:rakoczi.istvan@btk.elte.hu" TargetMode="External"/><Relationship Id="rId68" Type="http://schemas.openxmlformats.org/officeDocument/2006/relationships/hyperlink" Target="mailto:fkhormali@gau.ac.ir" TargetMode="External"/><Relationship Id="rId7" Type="http://schemas.openxmlformats.org/officeDocument/2006/relationships/hyperlink" Target="mailto:eszter.bodnar@ajk.elte.hu" TargetMode="External"/><Relationship Id="rId71" Type="http://schemas.openxmlformats.org/officeDocument/2006/relationships/hyperlink" Target="mailto:Rozsnyaik@ajk.elte.hu" TargetMode="External"/><Relationship Id="rId2" Type="http://schemas.openxmlformats.org/officeDocument/2006/relationships/hyperlink" Target="mailto:Michael.Rowe@liverpool.ac.uk" TargetMode="External"/><Relationship Id="rId16" Type="http://schemas.openxmlformats.org/officeDocument/2006/relationships/hyperlink" Target="mailto:Rozsnyaik@ajk.elte.hu" TargetMode="External"/><Relationship Id="rId29" Type="http://schemas.openxmlformats.org/officeDocument/2006/relationships/hyperlink" Target="mailto:karwan.jacksi@uoz.edu.krd" TargetMode="External"/><Relationship Id="rId11" Type="http://schemas.openxmlformats.org/officeDocument/2006/relationships/hyperlink" Target="mailto:Rozsnyaik@ajk.elte.hu" TargetMode="External"/><Relationship Id="rId24" Type="http://schemas.openxmlformats.org/officeDocument/2006/relationships/hyperlink" Target="mailto:globalopps@sheffield.ac.uk" TargetMode="External"/><Relationship Id="rId32" Type="http://schemas.openxmlformats.org/officeDocument/2006/relationships/hyperlink" Target="mailto:kiss.orhidea@ppk.elte.hu" TargetMode="External"/><Relationship Id="rId37" Type="http://schemas.openxmlformats.org/officeDocument/2006/relationships/hyperlink" Target="mailto:missy.morton@auckland.ac.nz" TargetMode="External"/><Relationship Id="rId40" Type="http://schemas.openxmlformats.org/officeDocument/2006/relationships/hyperlink" Target="mailto:pap.melinda@btk.elte.hu" TargetMode="External"/><Relationship Id="rId45" Type="http://schemas.openxmlformats.org/officeDocument/2006/relationships/hyperlink" Target="mailto:mecsi.beatrix@btk.elte.hu" TargetMode="External"/><Relationship Id="rId53" Type="http://schemas.openxmlformats.org/officeDocument/2006/relationships/hyperlink" Target="mailto:szecsenyi.krisztina@btk.elte.hu" TargetMode="External"/><Relationship Id="rId58" Type="http://schemas.openxmlformats.org/officeDocument/2006/relationships/hyperlink" Target="mailto:hamvanwijlick@pku.edu.cn" TargetMode="External"/><Relationship Id="rId66" Type="http://schemas.openxmlformats.org/officeDocument/2006/relationships/hyperlink" Target="mailto:deboliveros@gmail.com" TargetMode="External"/><Relationship Id="rId5" Type="http://schemas.openxmlformats.org/officeDocument/2006/relationships/hyperlink" Target="mailto:diciat@up.ac.pa" TargetMode="External"/><Relationship Id="rId61" Type="http://schemas.openxmlformats.org/officeDocument/2006/relationships/hyperlink" Target="mailto:ferenczi.attila@btk.elte.hu" TargetMode="External"/><Relationship Id="rId19" Type="http://schemas.openxmlformats.org/officeDocument/2006/relationships/hyperlink" Target="mailto:cooperation@int.uzh.ch" TargetMode="External"/><Relationship Id="rId14" Type="http://schemas.openxmlformats.org/officeDocument/2006/relationships/hyperlink" Target="mailto:Rozsnyaik@ajk.elte.hu" TargetMode="External"/><Relationship Id="rId22" Type="http://schemas.openxmlformats.org/officeDocument/2006/relationships/hyperlink" Target="mailto:A.Osborne@warwick.ac.uk" TargetMode="External"/><Relationship Id="rId27" Type="http://schemas.openxmlformats.org/officeDocument/2006/relationships/hyperlink" Target="mailto:dolfi@inf.elte.hu" TargetMode="External"/><Relationship Id="rId30" Type="http://schemas.openxmlformats.org/officeDocument/2006/relationships/hyperlink" Target="mailto:demetrovics.zsolt@ppk.elte.hu" TargetMode="External"/><Relationship Id="rId35" Type="http://schemas.openxmlformats.org/officeDocument/2006/relationships/hyperlink" Target="mailto:csereklye.erzsebet@ppk.elte.hu" TargetMode="External"/><Relationship Id="rId43" Type="http://schemas.openxmlformats.org/officeDocument/2006/relationships/hyperlink" Target="mailto:birtalan.agnes@btk.elte.hu" TargetMode="External"/><Relationship Id="rId48" Type="http://schemas.openxmlformats.org/officeDocument/2006/relationships/hyperlink" Target="mailto:p.agocs@ucl.ac.uk" TargetMode="External"/><Relationship Id="rId56" Type="http://schemas.openxmlformats.org/officeDocument/2006/relationships/hyperlink" Target="mailto:rosie.harman@ucl.ac.uk" TargetMode="External"/><Relationship Id="rId64" Type="http://schemas.openxmlformats.org/officeDocument/2006/relationships/hyperlink" Target="mailto:gmejunior@hotmail.com" TargetMode="External"/><Relationship Id="rId69" Type="http://schemas.openxmlformats.org/officeDocument/2006/relationships/hyperlink" Target="mailto:romanoczki.ildiko@tok.elte.hu" TargetMode="External"/><Relationship Id="rId8" Type="http://schemas.openxmlformats.org/officeDocument/2006/relationships/hyperlink" Target="mailto:Therese.Wilson@griffith.edu.au" TargetMode="External"/><Relationship Id="rId51" Type="http://schemas.openxmlformats.org/officeDocument/2006/relationships/hyperlink" Target="mailto:mecsi.beatrix@btk.elte.hu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hungler@ajk.elte.hu" TargetMode="External"/><Relationship Id="rId12" Type="http://schemas.openxmlformats.org/officeDocument/2006/relationships/hyperlink" Target="mailto:Rozsnyaik@ajk.elte.hu" TargetMode="External"/><Relationship Id="rId17" Type="http://schemas.openxmlformats.org/officeDocument/2006/relationships/hyperlink" Target="mailto:Rozsnyaik@ajk.elte.hu" TargetMode="External"/><Relationship Id="rId25" Type="http://schemas.openxmlformats.org/officeDocument/2006/relationships/hyperlink" Target="mailto:illes@inf.elte.hu" TargetMode="External"/><Relationship Id="rId33" Type="http://schemas.openxmlformats.org/officeDocument/2006/relationships/hyperlink" Target="mailto:kiss.orhidea@ppk.elte.hu" TargetMode="External"/><Relationship Id="rId38" Type="http://schemas.openxmlformats.org/officeDocument/2006/relationships/hyperlink" Target="mailto:gombas.judit@barczi.elte.hu" TargetMode="External"/><Relationship Id="rId46" Type="http://schemas.openxmlformats.org/officeDocument/2006/relationships/hyperlink" Target="mailto:mjclaire@dongguk.edu" TargetMode="External"/><Relationship Id="rId59" Type="http://schemas.openxmlformats.org/officeDocument/2006/relationships/hyperlink" Target="mailto:szecsenyi.krisztina@btk.elte.hu" TargetMode="External"/><Relationship Id="rId67" Type="http://schemas.openxmlformats.org/officeDocument/2006/relationships/hyperlink" Target="mailto:erzsebet.horvath@ttk.elte.hu" TargetMode="External"/><Relationship Id="rId20" Type="http://schemas.openxmlformats.org/officeDocument/2006/relationships/hyperlink" Target="mailto:P.Kirk@mdx.ac.uk" TargetMode="External"/><Relationship Id="rId41" Type="http://schemas.openxmlformats.org/officeDocument/2006/relationships/hyperlink" Target="mailto:celina.manzoni@gmail.com" TargetMode="External"/><Relationship Id="rId54" Type="http://schemas.openxmlformats.org/officeDocument/2006/relationships/hyperlink" Target="mailto:S.Fadhel@leedsbeckett.ac.uk" TargetMode="External"/><Relationship Id="rId62" Type="http://schemas.openxmlformats.org/officeDocument/2006/relationships/hyperlink" Target="mailto:heidi.bayoume@gmail.com" TargetMode="External"/><Relationship Id="rId70" Type="http://schemas.openxmlformats.org/officeDocument/2006/relationships/hyperlink" Target="mailto:erasmus@stran.ac.uk" TargetMode="External"/><Relationship Id="rId1" Type="http://schemas.openxmlformats.org/officeDocument/2006/relationships/hyperlink" Target="mailto:hoffman.istvan@ajk.elte.hu" TargetMode="External"/><Relationship Id="rId6" Type="http://schemas.openxmlformats.org/officeDocument/2006/relationships/hyperlink" Target="mailto:jwebber@uvic.ca" TargetMode="External"/><Relationship Id="rId15" Type="http://schemas.openxmlformats.org/officeDocument/2006/relationships/hyperlink" Target="mailto:Rozsnyaik@ajk.elte.hu" TargetMode="External"/><Relationship Id="rId23" Type="http://schemas.openxmlformats.org/officeDocument/2006/relationships/hyperlink" Target="mailto:mag11@aber.ac.uk" TargetMode="External"/><Relationship Id="rId28" Type="http://schemas.openxmlformats.org/officeDocument/2006/relationships/hyperlink" Target="mailto:dolfi@inf.elte.hu" TargetMode="External"/><Relationship Id="rId36" Type="http://schemas.openxmlformats.org/officeDocument/2006/relationships/hyperlink" Target="mailto:nannaphat.s@cmu.ac.th" TargetMode="External"/><Relationship Id="rId49" Type="http://schemas.openxmlformats.org/officeDocument/2006/relationships/hyperlink" Target="mailto:szabo.balazs@btk.elte.hu" TargetMode="External"/><Relationship Id="rId57" Type="http://schemas.openxmlformats.org/officeDocument/2006/relationships/hyperlink" Target="mailto:kato.peter@btk.elte.hu" TargetMode="External"/><Relationship Id="rId10" Type="http://schemas.openxmlformats.org/officeDocument/2006/relationships/hyperlink" Target="mailto:Rozsnyaik@ajk.elte.hu" TargetMode="External"/><Relationship Id="rId31" Type="http://schemas.openxmlformats.org/officeDocument/2006/relationships/hyperlink" Target="mailto:Chanel.Larche@unigib.edu.gi" TargetMode="External"/><Relationship Id="rId44" Type="http://schemas.openxmlformats.org/officeDocument/2006/relationships/hyperlink" Target="mailto:partners@num.edu.mn" TargetMode="External"/><Relationship Id="rId52" Type="http://schemas.openxmlformats.org/officeDocument/2006/relationships/hyperlink" Target="mailto:ttoko777@kmu.ac.kr" TargetMode="External"/><Relationship Id="rId60" Type="http://schemas.openxmlformats.org/officeDocument/2006/relationships/hyperlink" Target="mailto:molnar.ferenc@kmf.org.ua" TargetMode="External"/><Relationship Id="rId65" Type="http://schemas.openxmlformats.org/officeDocument/2006/relationships/hyperlink" Target="mailto:gyorgy.kiss@ttk.elte.hu" TargetMode="External"/><Relationship Id="rId4" Type="http://schemas.openxmlformats.org/officeDocument/2006/relationships/hyperlink" Target="mailto:leedavis@indiana.edu" TargetMode="External"/><Relationship Id="rId9" Type="http://schemas.openxmlformats.org/officeDocument/2006/relationships/hyperlink" Target="mailto:Rozsnyaik@ajk.elte.hu" TargetMode="External"/><Relationship Id="rId13" Type="http://schemas.openxmlformats.org/officeDocument/2006/relationships/hyperlink" Target="mailto:Rozsnyaik@ajk.elte.hu" TargetMode="External"/><Relationship Id="rId18" Type="http://schemas.openxmlformats.org/officeDocument/2006/relationships/hyperlink" Target="mailto:martina.carolus@unibe.ch" TargetMode="External"/><Relationship Id="rId39" Type="http://schemas.openxmlformats.org/officeDocument/2006/relationships/hyperlink" Target="mailto:decanato@educacion.uncu.edu.ar" TargetMode="External"/><Relationship Id="rId34" Type="http://schemas.openxmlformats.org/officeDocument/2006/relationships/hyperlink" Target="mailto:julie.page@ntu.ac.uk" TargetMode="External"/><Relationship Id="rId50" Type="http://schemas.openxmlformats.org/officeDocument/2006/relationships/hyperlink" Target="mailto:exchange@yamaguchi-u.ac.jp" TargetMode="External"/><Relationship Id="rId55" Type="http://schemas.openxmlformats.org/officeDocument/2006/relationships/hyperlink" Target="mailto:kozak.daniel@btk.elte.hu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cooperation@int.uzh.ch" TargetMode="External"/><Relationship Id="rId18" Type="http://schemas.openxmlformats.org/officeDocument/2006/relationships/hyperlink" Target="mailto:illes@inf.elte.hu" TargetMode="External"/><Relationship Id="rId26" Type="http://schemas.openxmlformats.org/officeDocument/2006/relationships/hyperlink" Target="mailto:szecsenyi.krisztina@btk.elte.hu" TargetMode="External"/><Relationship Id="rId3" Type="http://schemas.openxmlformats.org/officeDocument/2006/relationships/hyperlink" Target="mailto:Rozsnyaik@ajk.elte.hu" TargetMode="External"/><Relationship Id="rId21" Type="http://schemas.openxmlformats.org/officeDocument/2006/relationships/hyperlink" Target="mailto:kiss.orhidea@ppk.elte.hu" TargetMode="External"/><Relationship Id="rId7" Type="http://schemas.openxmlformats.org/officeDocument/2006/relationships/hyperlink" Target="mailto:Rozsnyaik@ajk.elte.hu" TargetMode="External"/><Relationship Id="rId12" Type="http://schemas.openxmlformats.org/officeDocument/2006/relationships/hyperlink" Target="mailto:mobility@unilu.ch" TargetMode="External"/><Relationship Id="rId17" Type="http://schemas.openxmlformats.org/officeDocument/2006/relationships/hyperlink" Target="mailto:globalopps@sheffield.ac.uk" TargetMode="External"/><Relationship Id="rId25" Type="http://schemas.openxmlformats.org/officeDocument/2006/relationships/hyperlink" Target="mailto:p.agocs@ucl.ac.uk" TargetMode="External"/><Relationship Id="rId33" Type="http://schemas.openxmlformats.org/officeDocument/2006/relationships/hyperlink" Target="mailto:erasmus@stran.ac.uk" TargetMode="External"/><Relationship Id="rId2" Type="http://schemas.openxmlformats.org/officeDocument/2006/relationships/hyperlink" Target="mailto:Michael.Rowe@liverpool.ac.uk" TargetMode="External"/><Relationship Id="rId16" Type="http://schemas.openxmlformats.org/officeDocument/2006/relationships/hyperlink" Target="mailto:mag11@aber.ac.uk" TargetMode="External"/><Relationship Id="rId20" Type="http://schemas.openxmlformats.org/officeDocument/2006/relationships/hyperlink" Target="mailto:Chanel.Larche@unigib.edu.gi" TargetMode="External"/><Relationship Id="rId29" Type="http://schemas.openxmlformats.org/officeDocument/2006/relationships/hyperlink" Target="mailto:rosie.harman@ucl.ac.uk" TargetMode="External"/><Relationship Id="rId1" Type="http://schemas.openxmlformats.org/officeDocument/2006/relationships/hyperlink" Target="mailto:hoffman.istvan@ajk.elte.hu" TargetMode="External"/><Relationship Id="rId6" Type="http://schemas.openxmlformats.org/officeDocument/2006/relationships/hyperlink" Target="mailto:Rozsnyaik@ajk.elte.hu" TargetMode="External"/><Relationship Id="rId11" Type="http://schemas.openxmlformats.org/officeDocument/2006/relationships/hyperlink" Target="mailto:martina.carolus@unibe.ch" TargetMode="External"/><Relationship Id="rId24" Type="http://schemas.openxmlformats.org/officeDocument/2006/relationships/hyperlink" Target="mailto:patay-horvath.andras@btk.elte.hu" TargetMode="External"/><Relationship Id="rId32" Type="http://schemas.openxmlformats.org/officeDocument/2006/relationships/hyperlink" Target="mailto:romanoczki.ildiko@tok.elte.hu" TargetMode="External"/><Relationship Id="rId5" Type="http://schemas.openxmlformats.org/officeDocument/2006/relationships/hyperlink" Target="mailto:Rozsnyaik@ajk.elte.hu" TargetMode="External"/><Relationship Id="rId15" Type="http://schemas.openxmlformats.org/officeDocument/2006/relationships/hyperlink" Target="mailto:A.Osborne@warwick.ac.uk" TargetMode="External"/><Relationship Id="rId23" Type="http://schemas.openxmlformats.org/officeDocument/2006/relationships/hyperlink" Target="mailto:julie.page@ntu.ac.uk" TargetMode="External"/><Relationship Id="rId28" Type="http://schemas.openxmlformats.org/officeDocument/2006/relationships/hyperlink" Target="mailto:kozak.daniel@btk.elte.hu" TargetMode="External"/><Relationship Id="rId10" Type="http://schemas.openxmlformats.org/officeDocument/2006/relationships/hyperlink" Target="mailto:Rozsnyaik@ajk.elte.hu" TargetMode="External"/><Relationship Id="rId19" Type="http://schemas.openxmlformats.org/officeDocument/2006/relationships/hyperlink" Target="mailto:demetrovics.zsolt@ppk.elte.hu" TargetMode="External"/><Relationship Id="rId31" Type="http://schemas.openxmlformats.org/officeDocument/2006/relationships/hyperlink" Target="mailto:f.dukalskis@sheffield.ac.uk" TargetMode="External"/><Relationship Id="rId4" Type="http://schemas.openxmlformats.org/officeDocument/2006/relationships/hyperlink" Target="mailto:Rozsnyaik@ajk.elte.hu" TargetMode="External"/><Relationship Id="rId9" Type="http://schemas.openxmlformats.org/officeDocument/2006/relationships/hyperlink" Target="mailto:Rozsnyaik@ajk.elte.hu" TargetMode="External"/><Relationship Id="rId14" Type="http://schemas.openxmlformats.org/officeDocument/2006/relationships/hyperlink" Target="mailto:P.Kirk@mdx.ac.uk" TargetMode="External"/><Relationship Id="rId22" Type="http://schemas.openxmlformats.org/officeDocument/2006/relationships/hyperlink" Target="mailto:kiss.orhidea@ppk.elte.hu" TargetMode="External"/><Relationship Id="rId27" Type="http://schemas.openxmlformats.org/officeDocument/2006/relationships/hyperlink" Target="mailto:S.Fadhel@leedsbeckett.ac.uk" TargetMode="External"/><Relationship Id="rId30" Type="http://schemas.openxmlformats.org/officeDocument/2006/relationships/hyperlink" Target="mailto:szecsenyi.krisztina@btk.elte.hu" TargetMode="External"/><Relationship Id="rId8" Type="http://schemas.openxmlformats.org/officeDocument/2006/relationships/hyperlink" Target="mailto:Rozsnyaik@ajk.elte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dolfi@inf.elte.hu" TargetMode="External"/><Relationship Id="rId18" Type="http://schemas.openxmlformats.org/officeDocument/2006/relationships/hyperlink" Target="mailto:gombas.judit@barczi.elte.hu" TargetMode="External"/><Relationship Id="rId26" Type="http://schemas.openxmlformats.org/officeDocument/2006/relationships/hyperlink" Target="mailto:mjclaire@dongguk.edu" TargetMode="External"/><Relationship Id="rId39" Type="http://schemas.openxmlformats.org/officeDocument/2006/relationships/hyperlink" Target="mailto:deboliveros@gmail.com" TargetMode="External"/><Relationship Id="rId21" Type="http://schemas.openxmlformats.org/officeDocument/2006/relationships/hyperlink" Target="mailto:celina.manzoni@gmail.com" TargetMode="External"/><Relationship Id="rId34" Type="http://schemas.openxmlformats.org/officeDocument/2006/relationships/hyperlink" Target="mailto:ferenczi.attila@btk.elte.hu" TargetMode="External"/><Relationship Id="rId7" Type="http://schemas.openxmlformats.org/officeDocument/2006/relationships/hyperlink" Target="mailto:Rozsnyaik@ajk.elte.hu" TargetMode="External"/><Relationship Id="rId2" Type="http://schemas.openxmlformats.org/officeDocument/2006/relationships/hyperlink" Target="mailto:leedavis@indiana.edu" TargetMode="External"/><Relationship Id="rId16" Type="http://schemas.openxmlformats.org/officeDocument/2006/relationships/hyperlink" Target="mailto:nannaphat.s@cmu.ac.th" TargetMode="External"/><Relationship Id="rId20" Type="http://schemas.openxmlformats.org/officeDocument/2006/relationships/hyperlink" Target="mailto:pap.melinda@btk.elte.hu" TargetMode="External"/><Relationship Id="rId29" Type="http://schemas.openxmlformats.org/officeDocument/2006/relationships/hyperlink" Target="mailto:mecsi.beatrix@btk.elte.hu" TargetMode="External"/><Relationship Id="rId41" Type="http://schemas.openxmlformats.org/officeDocument/2006/relationships/hyperlink" Target="mailto:fkhormali@gau.ac.ir" TargetMode="External"/><Relationship Id="rId1" Type="http://schemas.openxmlformats.org/officeDocument/2006/relationships/hyperlink" Target="mailto:hungler@ajk.elte.hu" TargetMode="External"/><Relationship Id="rId6" Type="http://schemas.openxmlformats.org/officeDocument/2006/relationships/hyperlink" Target="mailto:Therese.Wilson@griffith.edu.au" TargetMode="External"/><Relationship Id="rId11" Type="http://schemas.openxmlformats.org/officeDocument/2006/relationships/hyperlink" Target="mailto:illes@inf.elte.hu" TargetMode="External"/><Relationship Id="rId24" Type="http://schemas.openxmlformats.org/officeDocument/2006/relationships/hyperlink" Target="mailto:partners@num.edu.mn" TargetMode="External"/><Relationship Id="rId32" Type="http://schemas.openxmlformats.org/officeDocument/2006/relationships/hyperlink" Target="mailto:hamvanwijlick@pku.edu.cn" TargetMode="External"/><Relationship Id="rId37" Type="http://schemas.openxmlformats.org/officeDocument/2006/relationships/hyperlink" Target="mailto:gmejunior@hotmail.com" TargetMode="External"/><Relationship Id="rId40" Type="http://schemas.openxmlformats.org/officeDocument/2006/relationships/hyperlink" Target="mailto:erzsebet.horvath@ttk.elte.hu" TargetMode="External"/><Relationship Id="rId5" Type="http://schemas.openxmlformats.org/officeDocument/2006/relationships/hyperlink" Target="mailto:eszter.bodnar@ajk.elte.hu" TargetMode="External"/><Relationship Id="rId15" Type="http://schemas.openxmlformats.org/officeDocument/2006/relationships/hyperlink" Target="mailto:csereklye.erzsebet@ppk.elte.hu" TargetMode="External"/><Relationship Id="rId23" Type="http://schemas.openxmlformats.org/officeDocument/2006/relationships/hyperlink" Target="mailto:birtalan.agnes@btk.elte.hu" TargetMode="External"/><Relationship Id="rId28" Type="http://schemas.openxmlformats.org/officeDocument/2006/relationships/hyperlink" Target="mailto:exchange@yamaguchi-u.ac.jp" TargetMode="External"/><Relationship Id="rId36" Type="http://schemas.openxmlformats.org/officeDocument/2006/relationships/hyperlink" Target="mailto:rakoczi.istvan@btk.elte.hu" TargetMode="External"/><Relationship Id="rId10" Type="http://schemas.openxmlformats.org/officeDocument/2006/relationships/hyperlink" Target="mailto:seplanrelint@pucminas.br" TargetMode="External"/><Relationship Id="rId19" Type="http://schemas.openxmlformats.org/officeDocument/2006/relationships/hyperlink" Target="mailto:decanato@educacion.uncu.edu.ar" TargetMode="External"/><Relationship Id="rId31" Type="http://schemas.openxmlformats.org/officeDocument/2006/relationships/hyperlink" Target="mailto:kato.peter@btk.elte.hu" TargetMode="External"/><Relationship Id="rId4" Type="http://schemas.openxmlformats.org/officeDocument/2006/relationships/hyperlink" Target="mailto:jwebber@uvic.ca" TargetMode="External"/><Relationship Id="rId9" Type="http://schemas.openxmlformats.org/officeDocument/2006/relationships/hyperlink" Target="mailto:media.law.msu@mail.ru" TargetMode="External"/><Relationship Id="rId14" Type="http://schemas.openxmlformats.org/officeDocument/2006/relationships/hyperlink" Target="mailto:karwan.jacksi@uoz.edu.krd" TargetMode="External"/><Relationship Id="rId22" Type="http://schemas.openxmlformats.org/officeDocument/2006/relationships/hyperlink" Target="mailto:menczel.gabriella@btk.elte.hu" TargetMode="External"/><Relationship Id="rId27" Type="http://schemas.openxmlformats.org/officeDocument/2006/relationships/hyperlink" Target="mailto:szabo.balazs@btk.elte.hu" TargetMode="External"/><Relationship Id="rId30" Type="http://schemas.openxmlformats.org/officeDocument/2006/relationships/hyperlink" Target="mailto:ttoko777@kmu.ac.kr" TargetMode="External"/><Relationship Id="rId35" Type="http://schemas.openxmlformats.org/officeDocument/2006/relationships/hyperlink" Target="mailto:heidi.bayoume@gmail.com" TargetMode="External"/><Relationship Id="rId8" Type="http://schemas.openxmlformats.org/officeDocument/2006/relationships/hyperlink" Target="mailto:gosztonyi@ajk.elte.hu" TargetMode="External"/><Relationship Id="rId3" Type="http://schemas.openxmlformats.org/officeDocument/2006/relationships/hyperlink" Target="mailto:diciat@up.ac.pa" TargetMode="External"/><Relationship Id="rId12" Type="http://schemas.openxmlformats.org/officeDocument/2006/relationships/hyperlink" Target="mailto:dolfi@inf.elte.hu" TargetMode="External"/><Relationship Id="rId17" Type="http://schemas.openxmlformats.org/officeDocument/2006/relationships/hyperlink" Target="mailto:missy.morton@auckland.ac.nz" TargetMode="External"/><Relationship Id="rId25" Type="http://schemas.openxmlformats.org/officeDocument/2006/relationships/hyperlink" Target="mailto:mecsi.beatrix@btk.elte.hu" TargetMode="External"/><Relationship Id="rId33" Type="http://schemas.openxmlformats.org/officeDocument/2006/relationships/hyperlink" Target="mailto:molnar.ferenc@kmf.org.ua" TargetMode="External"/><Relationship Id="rId38" Type="http://schemas.openxmlformats.org/officeDocument/2006/relationships/hyperlink" Target="mailto:gyorgy.kiss@ttk.elte.h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workbookViewId="0">
      <pane xSplit="4" ySplit="1" topLeftCell="E2" activePane="bottomRight" state="frozen"/>
      <selection pane="topRight" activeCell="H1" sqref="H1"/>
      <selection pane="bottomLeft" activeCell="A2" sqref="A2"/>
      <selection pane="bottomRight" activeCell="G34" sqref="G34"/>
    </sheetView>
  </sheetViews>
  <sheetFormatPr defaultRowHeight="14.4" x14ac:dyDescent="0.3"/>
  <cols>
    <col min="1" max="1" width="12.6640625" customWidth="1"/>
    <col min="2" max="2" width="13.33203125" customWidth="1"/>
    <col min="4" max="4" width="11.6640625" customWidth="1"/>
    <col min="5" max="5" width="22" customWidth="1"/>
    <col min="6" max="6" width="18.6640625" customWidth="1"/>
    <col min="7" max="7" width="28.21875" customWidth="1"/>
    <col min="8" max="8" width="21.5546875" customWidth="1"/>
    <col min="9" max="9" width="21.21875" customWidth="1"/>
    <col min="10" max="10" width="23.88671875" customWidth="1"/>
  </cols>
  <sheetData>
    <row r="1" spans="1:12" ht="57.6" x14ac:dyDescent="0.3">
      <c r="A1" s="7" t="s">
        <v>3</v>
      </c>
      <c r="B1" s="7" t="s">
        <v>4</v>
      </c>
      <c r="C1" s="7" t="s">
        <v>1</v>
      </c>
      <c r="D1" s="39" t="s">
        <v>2</v>
      </c>
      <c r="E1" s="7" t="s">
        <v>290</v>
      </c>
      <c r="F1" s="7" t="s">
        <v>299</v>
      </c>
      <c r="G1" s="40" t="s">
        <v>5</v>
      </c>
      <c r="H1" s="7" t="s">
        <v>6</v>
      </c>
      <c r="I1" s="7" t="s">
        <v>7</v>
      </c>
      <c r="J1" s="7" t="s">
        <v>8</v>
      </c>
      <c r="L1" s="30"/>
    </row>
    <row r="2" spans="1:12" ht="57.6" x14ac:dyDescent="0.3">
      <c r="A2" s="3" t="s">
        <v>12</v>
      </c>
      <c r="B2" s="3" t="s">
        <v>13</v>
      </c>
      <c r="C2" s="3" t="s">
        <v>10</v>
      </c>
      <c r="D2" s="3" t="s">
        <v>11</v>
      </c>
      <c r="E2" s="41" t="s">
        <v>291</v>
      </c>
      <c r="F2" s="42" t="s">
        <v>300</v>
      </c>
      <c r="G2" s="3" t="s">
        <v>14</v>
      </c>
      <c r="H2" s="4" t="s">
        <v>15</v>
      </c>
      <c r="I2" s="3" t="s">
        <v>16</v>
      </c>
      <c r="J2" s="4" t="s">
        <v>17</v>
      </c>
    </row>
    <row r="3" spans="1:12" ht="43.2" x14ac:dyDescent="0.3">
      <c r="A3" s="3" t="s">
        <v>12</v>
      </c>
      <c r="B3" s="3" t="s">
        <v>18</v>
      </c>
      <c r="C3" s="3" t="s">
        <v>10</v>
      </c>
      <c r="D3" s="3" t="s">
        <v>11</v>
      </c>
      <c r="E3" s="3" t="s">
        <v>292</v>
      </c>
      <c r="F3" s="42" t="s">
        <v>300</v>
      </c>
      <c r="G3" s="3" t="s">
        <v>14</v>
      </c>
      <c r="H3" s="4" t="s">
        <v>15</v>
      </c>
      <c r="I3" s="3" t="s">
        <v>19</v>
      </c>
      <c r="J3" s="4" t="s">
        <v>20</v>
      </c>
    </row>
    <row r="4" spans="1:12" ht="43.2" x14ac:dyDescent="0.3">
      <c r="A4" s="3" t="s">
        <v>12</v>
      </c>
      <c r="B4" s="3" t="s">
        <v>21</v>
      </c>
      <c r="C4" s="3" t="s">
        <v>10</v>
      </c>
      <c r="D4" s="3" t="s">
        <v>11</v>
      </c>
      <c r="E4" s="3" t="s">
        <v>293</v>
      </c>
      <c r="F4" s="42" t="s">
        <v>300</v>
      </c>
      <c r="G4" s="3" t="s">
        <v>14</v>
      </c>
      <c r="H4" s="4" t="s">
        <v>15</v>
      </c>
      <c r="I4" s="3" t="s">
        <v>22</v>
      </c>
      <c r="J4" s="4" t="s">
        <v>23</v>
      </c>
    </row>
    <row r="5" spans="1:12" ht="43.2" x14ac:dyDescent="0.3">
      <c r="A5" s="3" t="s">
        <v>24</v>
      </c>
      <c r="B5" s="3" t="s">
        <v>25</v>
      </c>
      <c r="C5" s="3" t="s">
        <v>10</v>
      </c>
      <c r="D5" s="3" t="s">
        <v>11</v>
      </c>
      <c r="E5" s="41" t="s">
        <v>291</v>
      </c>
      <c r="F5" s="42" t="s">
        <v>301</v>
      </c>
      <c r="G5" s="3" t="s">
        <v>14</v>
      </c>
      <c r="H5" s="4" t="s">
        <v>15</v>
      </c>
      <c r="I5" s="3" t="s">
        <v>26</v>
      </c>
      <c r="J5" s="4" t="s">
        <v>27</v>
      </c>
    </row>
    <row r="6" spans="1:12" ht="57.6" x14ac:dyDescent="0.3">
      <c r="A6" s="3" t="s">
        <v>29</v>
      </c>
      <c r="B6" s="3" t="s">
        <v>30</v>
      </c>
      <c r="C6" s="3" t="s">
        <v>10</v>
      </c>
      <c r="D6" s="3" t="s">
        <v>28</v>
      </c>
      <c r="E6" s="41" t="s">
        <v>302</v>
      </c>
      <c r="F6" s="42" t="s">
        <v>300</v>
      </c>
      <c r="G6" s="5" t="s">
        <v>31</v>
      </c>
      <c r="H6" s="4" t="s">
        <v>32</v>
      </c>
      <c r="I6" s="3" t="s">
        <v>33</v>
      </c>
      <c r="J6" s="4" t="s">
        <v>34</v>
      </c>
    </row>
    <row r="7" spans="1:12" ht="43.2" x14ac:dyDescent="0.3">
      <c r="A7" s="3" t="s">
        <v>12</v>
      </c>
      <c r="B7" s="3" t="s">
        <v>35</v>
      </c>
      <c r="C7" s="3" t="s">
        <v>10</v>
      </c>
      <c r="D7" s="3" t="s">
        <v>11</v>
      </c>
      <c r="E7" s="41" t="s">
        <v>291</v>
      </c>
      <c r="F7" s="42" t="s">
        <v>301</v>
      </c>
      <c r="G7" s="3" t="s">
        <v>14</v>
      </c>
      <c r="H7" s="4" t="s">
        <v>15</v>
      </c>
      <c r="I7" s="3" t="s">
        <v>36</v>
      </c>
      <c r="J7" s="4" t="s">
        <v>37</v>
      </c>
    </row>
    <row r="8" spans="1:12" ht="28.8" x14ac:dyDescent="0.3">
      <c r="A8" s="3" t="s">
        <v>39</v>
      </c>
      <c r="B8" s="3" t="s">
        <v>40</v>
      </c>
      <c r="C8" s="3" t="s">
        <v>10</v>
      </c>
      <c r="D8" s="3" t="s">
        <v>38</v>
      </c>
      <c r="E8" s="41" t="s">
        <v>291</v>
      </c>
      <c r="F8" s="42" t="s">
        <v>300</v>
      </c>
      <c r="G8" s="37" t="s">
        <v>41</v>
      </c>
      <c r="H8" s="4" t="s">
        <v>42</v>
      </c>
      <c r="I8" s="3" t="s">
        <v>43</v>
      </c>
      <c r="J8" s="4" t="s">
        <v>44</v>
      </c>
    </row>
    <row r="9" spans="1:12" ht="43.2" x14ac:dyDescent="0.3">
      <c r="A9" s="3" t="s">
        <v>12</v>
      </c>
      <c r="B9" s="3" t="s">
        <v>45</v>
      </c>
      <c r="C9" s="3" t="s">
        <v>10</v>
      </c>
      <c r="D9" s="3" t="s">
        <v>11</v>
      </c>
      <c r="E9" s="3" t="s">
        <v>292</v>
      </c>
      <c r="F9" s="42" t="s">
        <v>301</v>
      </c>
      <c r="G9" s="3" t="s">
        <v>14</v>
      </c>
      <c r="H9" s="4" t="s">
        <v>15</v>
      </c>
      <c r="I9" s="3" t="s">
        <v>46</v>
      </c>
      <c r="J9" s="4" t="s">
        <v>283</v>
      </c>
    </row>
    <row r="10" spans="1:12" ht="72" x14ac:dyDescent="0.3">
      <c r="A10" s="3" t="s">
        <v>49</v>
      </c>
      <c r="B10" s="3" t="s">
        <v>50</v>
      </c>
      <c r="C10" s="3" t="s">
        <v>10</v>
      </c>
      <c r="D10" s="3" t="s">
        <v>48</v>
      </c>
      <c r="E10" s="41" t="s">
        <v>291</v>
      </c>
      <c r="F10" s="42" t="s">
        <v>300</v>
      </c>
      <c r="G10" s="4" t="s">
        <v>51</v>
      </c>
      <c r="H10" s="3" t="s">
        <v>52</v>
      </c>
      <c r="I10" s="3" t="s">
        <v>289</v>
      </c>
      <c r="J10" s="4" t="s">
        <v>54</v>
      </c>
    </row>
    <row r="11" spans="1:12" ht="72" x14ac:dyDescent="0.3">
      <c r="A11" s="3" t="s">
        <v>55</v>
      </c>
      <c r="B11" s="3" t="s">
        <v>56</v>
      </c>
      <c r="C11" s="3" t="s">
        <v>10</v>
      </c>
      <c r="D11" s="3" t="s">
        <v>48</v>
      </c>
      <c r="E11" s="41" t="s">
        <v>291</v>
      </c>
      <c r="F11" s="42" t="s">
        <v>300</v>
      </c>
      <c r="G11" s="3" t="s">
        <v>51</v>
      </c>
      <c r="H11" s="3" t="s">
        <v>52</v>
      </c>
      <c r="I11" s="3" t="s">
        <v>57</v>
      </c>
      <c r="J11" s="4" t="s">
        <v>58</v>
      </c>
    </row>
    <row r="12" spans="1:12" ht="43.2" x14ac:dyDescent="0.3">
      <c r="A12" s="3" t="s">
        <v>39</v>
      </c>
      <c r="B12" s="3" t="s">
        <v>273</v>
      </c>
      <c r="C12" s="3" t="s">
        <v>10</v>
      </c>
      <c r="D12" s="3" t="s">
        <v>274</v>
      </c>
      <c r="E12" s="41" t="s">
        <v>291</v>
      </c>
      <c r="F12" s="42" t="s">
        <v>300</v>
      </c>
      <c r="G12" s="3" t="s">
        <v>275</v>
      </c>
      <c r="H12" s="3" t="s">
        <v>276</v>
      </c>
      <c r="I12" s="3" t="s">
        <v>277</v>
      </c>
      <c r="J12" s="4" t="s">
        <v>278</v>
      </c>
    </row>
    <row r="13" spans="1:12" ht="43.2" x14ac:dyDescent="0.3">
      <c r="A13" s="3" t="s">
        <v>12</v>
      </c>
      <c r="B13" s="3" t="s">
        <v>59</v>
      </c>
      <c r="C13" s="3" t="s">
        <v>10</v>
      </c>
      <c r="D13" s="3" t="s">
        <v>11</v>
      </c>
      <c r="E13" s="41" t="s">
        <v>291</v>
      </c>
      <c r="F13" s="42" t="s">
        <v>300</v>
      </c>
      <c r="G13" s="3" t="s">
        <v>14</v>
      </c>
      <c r="H13" s="4" t="s">
        <v>15</v>
      </c>
      <c r="I13" s="3" t="s">
        <v>60</v>
      </c>
      <c r="J13" s="4" t="s">
        <v>61</v>
      </c>
    </row>
    <row r="14" spans="1:12" ht="43.2" x14ac:dyDescent="0.3">
      <c r="A14" s="3" t="s">
        <v>62</v>
      </c>
      <c r="B14" s="3" t="s">
        <v>63</v>
      </c>
      <c r="C14" s="3" t="s">
        <v>10</v>
      </c>
      <c r="D14" s="3" t="s">
        <v>11</v>
      </c>
      <c r="E14" s="3" t="s">
        <v>302</v>
      </c>
      <c r="F14" s="42" t="s">
        <v>300</v>
      </c>
      <c r="G14" s="3" t="s">
        <v>14</v>
      </c>
      <c r="H14" s="4" t="s">
        <v>15</v>
      </c>
      <c r="I14" s="3" t="s">
        <v>64</v>
      </c>
      <c r="J14" s="4" t="s">
        <v>65</v>
      </c>
    </row>
    <row r="15" spans="1:12" ht="43.2" x14ac:dyDescent="0.3">
      <c r="A15" s="3" t="s">
        <v>24</v>
      </c>
      <c r="B15" s="3" t="s">
        <v>67</v>
      </c>
      <c r="C15" s="3" t="s">
        <v>10</v>
      </c>
      <c r="D15" s="3" t="s">
        <v>11</v>
      </c>
      <c r="E15" s="41" t="s">
        <v>291</v>
      </c>
      <c r="F15" s="42" t="s">
        <v>300</v>
      </c>
      <c r="G15" s="3" t="s">
        <v>14</v>
      </c>
      <c r="H15" s="4" t="s">
        <v>15</v>
      </c>
      <c r="I15" s="3" t="s">
        <v>68</v>
      </c>
      <c r="J15" s="4" t="s">
        <v>69</v>
      </c>
    </row>
    <row r="16" spans="1:12" ht="43.2" x14ac:dyDescent="0.3">
      <c r="A16" s="3" t="s">
        <v>24</v>
      </c>
      <c r="B16" s="3" t="s">
        <v>70</v>
      </c>
      <c r="C16" s="3" t="s">
        <v>10</v>
      </c>
      <c r="D16" s="3" t="s">
        <v>11</v>
      </c>
      <c r="E16" s="41" t="s">
        <v>291</v>
      </c>
      <c r="F16" s="42" t="s">
        <v>301</v>
      </c>
      <c r="G16" s="3" t="s">
        <v>14</v>
      </c>
      <c r="H16" s="4" t="s">
        <v>15</v>
      </c>
      <c r="I16" s="3" t="s">
        <v>71</v>
      </c>
      <c r="J16" s="4" t="s">
        <v>282</v>
      </c>
    </row>
    <row r="17" spans="1:10" ht="57.6" x14ac:dyDescent="0.3">
      <c r="A17" s="3" t="s">
        <v>12</v>
      </c>
      <c r="B17" s="3" t="s">
        <v>73</v>
      </c>
      <c r="C17" s="3" t="s">
        <v>10</v>
      </c>
      <c r="D17" s="3" t="s">
        <v>11</v>
      </c>
      <c r="E17" s="41" t="s">
        <v>291</v>
      </c>
      <c r="F17" s="42" t="s">
        <v>301</v>
      </c>
      <c r="G17" s="3" t="s">
        <v>74</v>
      </c>
      <c r="H17" s="4" t="s">
        <v>75</v>
      </c>
      <c r="I17" s="3" t="s">
        <v>76</v>
      </c>
      <c r="J17" s="4" t="s">
        <v>77</v>
      </c>
    </row>
    <row r="18" spans="1:10" ht="86.4" x14ac:dyDescent="0.3">
      <c r="A18" s="9" t="s">
        <v>92</v>
      </c>
      <c r="B18" s="9" t="s">
        <v>85</v>
      </c>
      <c r="C18" s="9" t="s">
        <v>86</v>
      </c>
      <c r="D18" s="9" t="s">
        <v>196</v>
      </c>
      <c r="E18" s="9" t="s">
        <v>292</v>
      </c>
      <c r="F18" s="43" t="s">
        <v>300</v>
      </c>
      <c r="G18" s="9" t="s">
        <v>192</v>
      </c>
      <c r="H18" s="21" t="s">
        <v>193</v>
      </c>
      <c r="I18" s="9" t="s">
        <v>194</v>
      </c>
      <c r="J18" s="21" t="s">
        <v>195</v>
      </c>
    </row>
    <row r="19" spans="1:10" ht="72" x14ac:dyDescent="0.3">
      <c r="A19" s="9" t="s">
        <v>89</v>
      </c>
      <c r="B19" s="9" t="s">
        <v>87</v>
      </c>
      <c r="C19" s="9" t="s">
        <v>86</v>
      </c>
      <c r="D19" s="9" t="s">
        <v>197</v>
      </c>
      <c r="E19" s="9" t="s">
        <v>294</v>
      </c>
      <c r="F19" s="9" t="s">
        <v>300</v>
      </c>
      <c r="G19" s="9" t="s">
        <v>188</v>
      </c>
      <c r="H19" s="9" t="s">
        <v>189</v>
      </c>
      <c r="I19" s="9" t="s">
        <v>190</v>
      </c>
      <c r="J19" s="21" t="s">
        <v>191</v>
      </c>
    </row>
    <row r="20" spans="1:10" ht="41.4" x14ac:dyDescent="0.3">
      <c r="A20" s="10" t="s">
        <v>90</v>
      </c>
      <c r="B20" s="10" t="s">
        <v>98</v>
      </c>
      <c r="C20" s="11" t="s">
        <v>110</v>
      </c>
      <c r="D20" s="10" t="s">
        <v>111</v>
      </c>
      <c r="E20" s="44" t="s">
        <v>291</v>
      </c>
      <c r="F20" s="27" t="s">
        <v>300</v>
      </c>
      <c r="G20" s="10" t="s">
        <v>121</v>
      </c>
      <c r="H20" s="22" t="s">
        <v>198</v>
      </c>
      <c r="I20" s="11" t="s">
        <v>284</v>
      </c>
      <c r="J20" s="11" t="s">
        <v>285</v>
      </c>
    </row>
    <row r="21" spans="1:10" ht="41.4" x14ac:dyDescent="0.3">
      <c r="A21" s="10" t="s">
        <v>91</v>
      </c>
      <c r="B21" s="10" t="s">
        <v>99</v>
      </c>
      <c r="C21" s="11" t="s">
        <v>110</v>
      </c>
      <c r="D21" s="10" t="s">
        <v>201</v>
      </c>
      <c r="E21" s="11" t="s">
        <v>292</v>
      </c>
      <c r="F21" s="27" t="s">
        <v>300</v>
      </c>
      <c r="G21" s="10" t="s">
        <v>122</v>
      </c>
      <c r="H21" s="22" t="s">
        <v>204</v>
      </c>
      <c r="I21" s="11" t="s">
        <v>205</v>
      </c>
      <c r="J21" s="22" t="s">
        <v>206</v>
      </c>
    </row>
    <row r="22" spans="1:10" ht="100.8" x14ac:dyDescent="0.3">
      <c r="A22" s="10" t="s">
        <v>92</v>
      </c>
      <c r="B22" s="10" t="s">
        <v>100</v>
      </c>
      <c r="C22" s="11" t="s">
        <v>110</v>
      </c>
      <c r="D22" s="10" t="s">
        <v>112</v>
      </c>
      <c r="E22" s="11" t="s">
        <v>295</v>
      </c>
      <c r="F22" s="27" t="s">
        <v>301</v>
      </c>
      <c r="G22" s="10" t="s">
        <v>123</v>
      </c>
      <c r="H22" s="22" t="s">
        <v>199</v>
      </c>
      <c r="I22" s="11" t="s">
        <v>286</v>
      </c>
      <c r="J22" s="22" t="s">
        <v>287</v>
      </c>
    </row>
    <row r="23" spans="1:10" ht="28.8" x14ac:dyDescent="0.3">
      <c r="A23" s="10" t="s">
        <v>93</v>
      </c>
      <c r="B23" s="10" t="s">
        <v>101</v>
      </c>
      <c r="C23" s="11" t="s">
        <v>110</v>
      </c>
      <c r="D23" s="10" t="s">
        <v>113</v>
      </c>
      <c r="E23" s="44" t="s">
        <v>296</v>
      </c>
      <c r="F23" s="27" t="s">
        <v>300</v>
      </c>
      <c r="G23" s="10" t="s">
        <v>124</v>
      </c>
      <c r="H23" s="22" t="s">
        <v>207</v>
      </c>
      <c r="I23" s="11" t="s">
        <v>208</v>
      </c>
      <c r="J23" s="22" t="s">
        <v>209</v>
      </c>
    </row>
    <row r="24" spans="1:10" ht="43.2" x14ac:dyDescent="0.3">
      <c r="A24" s="10" t="s">
        <v>12</v>
      </c>
      <c r="B24" s="10" t="s">
        <v>102</v>
      </c>
      <c r="C24" s="11" t="s">
        <v>110</v>
      </c>
      <c r="D24" s="10" t="s">
        <v>114</v>
      </c>
      <c r="E24" s="11" t="s">
        <v>297</v>
      </c>
      <c r="F24" s="27" t="s">
        <v>300</v>
      </c>
      <c r="G24" s="10" t="s">
        <v>233</v>
      </c>
      <c r="H24" s="22" t="s">
        <v>210</v>
      </c>
      <c r="I24" s="11" t="s">
        <v>211</v>
      </c>
      <c r="J24" s="22" t="s">
        <v>212</v>
      </c>
    </row>
    <row r="25" spans="1:10" ht="28.8" x14ac:dyDescent="0.3">
      <c r="A25" s="10" t="s">
        <v>94</v>
      </c>
      <c r="B25" s="10" t="s">
        <v>103</v>
      </c>
      <c r="C25" s="11" t="s">
        <v>110</v>
      </c>
      <c r="D25" s="10" t="s">
        <v>115</v>
      </c>
      <c r="E25" s="44" t="s">
        <v>296</v>
      </c>
      <c r="F25" s="27" t="s">
        <v>300</v>
      </c>
      <c r="G25" s="10" t="s">
        <v>125</v>
      </c>
      <c r="H25" s="22" t="s">
        <v>213</v>
      </c>
      <c r="I25" s="11" t="s">
        <v>214</v>
      </c>
      <c r="J25" s="22" t="s">
        <v>215</v>
      </c>
    </row>
    <row r="26" spans="1:10" ht="28.8" x14ac:dyDescent="0.3">
      <c r="A26" s="10" t="s">
        <v>93</v>
      </c>
      <c r="B26" s="10" t="s">
        <v>104</v>
      </c>
      <c r="C26" s="11" t="s">
        <v>110</v>
      </c>
      <c r="D26" s="10" t="s">
        <v>113</v>
      </c>
      <c r="E26" s="11" t="s">
        <v>298</v>
      </c>
      <c r="F26" s="27" t="s">
        <v>300</v>
      </c>
      <c r="G26" s="10" t="s">
        <v>124</v>
      </c>
      <c r="H26" s="22" t="s">
        <v>207</v>
      </c>
      <c r="I26" s="11" t="s">
        <v>216</v>
      </c>
      <c r="J26" s="22" t="s">
        <v>217</v>
      </c>
    </row>
    <row r="27" spans="1:10" ht="41.4" x14ac:dyDescent="0.3">
      <c r="A27" s="10" t="s">
        <v>12</v>
      </c>
      <c r="B27" s="10" t="s">
        <v>105</v>
      </c>
      <c r="C27" s="11" t="s">
        <v>110</v>
      </c>
      <c r="D27" s="10" t="s">
        <v>116</v>
      </c>
      <c r="E27" s="44" t="s">
        <v>291</v>
      </c>
      <c r="F27" s="27" t="s">
        <v>300</v>
      </c>
      <c r="G27" s="10" t="s">
        <v>126</v>
      </c>
      <c r="H27" s="22" t="s">
        <v>218</v>
      </c>
      <c r="I27" s="11" t="s">
        <v>219</v>
      </c>
      <c r="J27" s="22" t="s">
        <v>220</v>
      </c>
    </row>
    <row r="28" spans="1:10" ht="28.8" x14ac:dyDescent="0.3">
      <c r="A28" s="10" t="s">
        <v>12</v>
      </c>
      <c r="B28" s="10" t="s">
        <v>102</v>
      </c>
      <c r="C28" s="11" t="s">
        <v>110</v>
      </c>
      <c r="D28" s="10" t="s">
        <v>117</v>
      </c>
      <c r="E28" s="44" t="s">
        <v>297</v>
      </c>
      <c r="F28" s="27" t="s">
        <v>300</v>
      </c>
      <c r="G28" s="10" t="s">
        <v>127</v>
      </c>
      <c r="H28" s="22" t="s">
        <v>221</v>
      </c>
      <c r="I28" s="11" t="s">
        <v>222</v>
      </c>
      <c r="J28" s="22" t="s">
        <v>223</v>
      </c>
    </row>
    <row r="29" spans="1:10" ht="28.8" x14ac:dyDescent="0.3">
      <c r="A29" s="10" t="s">
        <v>90</v>
      </c>
      <c r="B29" s="10" t="s">
        <v>106</v>
      </c>
      <c r="C29" s="11" t="s">
        <v>110</v>
      </c>
      <c r="D29" s="10" t="s">
        <v>114</v>
      </c>
      <c r="E29" s="44" t="s">
        <v>291</v>
      </c>
      <c r="F29" s="27" t="s">
        <v>300</v>
      </c>
      <c r="G29" s="10" t="s">
        <v>232</v>
      </c>
      <c r="H29" s="22" t="s">
        <v>224</v>
      </c>
      <c r="I29" s="11" t="s">
        <v>225</v>
      </c>
      <c r="J29" s="22" t="s">
        <v>226</v>
      </c>
    </row>
    <row r="30" spans="1:10" ht="41.4" x14ac:dyDescent="0.3">
      <c r="A30" s="10" t="s">
        <v>12</v>
      </c>
      <c r="B30" s="10" t="s">
        <v>35</v>
      </c>
      <c r="C30" s="11" t="s">
        <v>110</v>
      </c>
      <c r="D30" s="10" t="s">
        <v>116</v>
      </c>
      <c r="E30" s="44" t="s">
        <v>291</v>
      </c>
      <c r="F30" s="27" t="s">
        <v>301</v>
      </c>
      <c r="G30" s="10" t="s">
        <v>126</v>
      </c>
      <c r="H30" s="22" t="s">
        <v>218</v>
      </c>
      <c r="I30" s="11" t="s">
        <v>288</v>
      </c>
      <c r="J30" s="22" t="s">
        <v>37</v>
      </c>
    </row>
    <row r="31" spans="1:10" ht="69" x14ac:dyDescent="0.3">
      <c r="A31" s="10" t="s">
        <v>95</v>
      </c>
      <c r="B31" s="10" t="s">
        <v>107</v>
      </c>
      <c r="C31" s="11" t="s">
        <v>110</v>
      </c>
      <c r="D31" s="10" t="s">
        <v>118</v>
      </c>
      <c r="E31" s="44" t="s">
        <v>291</v>
      </c>
      <c r="F31" s="27"/>
      <c r="G31" s="10" t="s">
        <v>231</v>
      </c>
      <c r="H31" s="11" t="s">
        <v>230</v>
      </c>
      <c r="I31" s="11" t="s">
        <v>235</v>
      </c>
      <c r="J31" s="22" t="s">
        <v>234</v>
      </c>
    </row>
    <row r="32" spans="1:10" ht="28.8" x14ac:dyDescent="0.3">
      <c r="A32" s="10" t="s">
        <v>96</v>
      </c>
      <c r="B32" s="10" t="s">
        <v>108</v>
      </c>
      <c r="C32" s="11" t="s">
        <v>110</v>
      </c>
      <c r="D32" s="10" t="s">
        <v>119</v>
      </c>
      <c r="E32" s="11" t="s">
        <v>298</v>
      </c>
      <c r="F32" s="27" t="s">
        <v>300</v>
      </c>
      <c r="G32" s="10" t="s">
        <v>238</v>
      </c>
      <c r="H32" s="22" t="s">
        <v>236</v>
      </c>
      <c r="I32" s="11" t="s">
        <v>237</v>
      </c>
      <c r="J32" s="22" t="s">
        <v>239</v>
      </c>
    </row>
    <row r="33" spans="1:10" ht="53.4" customHeight="1" x14ac:dyDescent="0.3">
      <c r="A33" s="26" t="s">
        <v>97</v>
      </c>
      <c r="B33" s="26" t="s">
        <v>109</v>
      </c>
      <c r="C33" s="27" t="s">
        <v>110</v>
      </c>
      <c r="D33" s="26" t="s">
        <v>120</v>
      </c>
      <c r="E33" s="11" t="s">
        <v>292</v>
      </c>
      <c r="F33" s="27" t="s">
        <v>300</v>
      </c>
      <c r="G33" s="26" t="s">
        <v>128</v>
      </c>
      <c r="H33" s="28" t="s">
        <v>240</v>
      </c>
      <c r="I33" s="27" t="s">
        <v>241</v>
      </c>
      <c r="J33" s="28" t="s">
        <v>242</v>
      </c>
    </row>
    <row r="34" spans="1:10" ht="79.2" x14ac:dyDescent="0.3">
      <c r="A34" s="12" t="s">
        <v>12</v>
      </c>
      <c r="B34" s="13" t="s">
        <v>129</v>
      </c>
      <c r="C34" s="12" t="s">
        <v>137</v>
      </c>
      <c r="D34" s="13" t="s">
        <v>138</v>
      </c>
      <c r="E34" s="12"/>
      <c r="F34" s="12" t="s">
        <v>300</v>
      </c>
      <c r="G34" s="12" t="s">
        <v>140</v>
      </c>
      <c r="H34" s="14" t="s">
        <v>141</v>
      </c>
      <c r="I34" s="13" t="s">
        <v>142</v>
      </c>
      <c r="J34" s="15" t="s">
        <v>143</v>
      </c>
    </row>
    <row r="35" spans="1:10" ht="79.2" x14ac:dyDescent="0.3">
      <c r="A35" s="12" t="s">
        <v>130</v>
      </c>
      <c r="B35" s="13" t="s">
        <v>131</v>
      </c>
      <c r="C35" s="12" t="s">
        <v>137</v>
      </c>
      <c r="D35" s="13" t="s">
        <v>138</v>
      </c>
      <c r="E35" s="12"/>
      <c r="F35" s="45" t="s">
        <v>300</v>
      </c>
      <c r="G35" s="12" t="s">
        <v>140</v>
      </c>
      <c r="H35" s="14" t="s">
        <v>141</v>
      </c>
      <c r="I35" s="13" t="s">
        <v>142</v>
      </c>
      <c r="J35" s="15" t="s">
        <v>143</v>
      </c>
    </row>
    <row r="36" spans="1:10" ht="79.2" x14ac:dyDescent="0.3">
      <c r="A36" s="12" t="s">
        <v>132</v>
      </c>
      <c r="B36" s="13" t="s">
        <v>133</v>
      </c>
      <c r="C36" s="12" t="s">
        <v>137</v>
      </c>
      <c r="D36" s="13" t="s">
        <v>138</v>
      </c>
      <c r="E36" s="12" t="s">
        <v>294</v>
      </c>
      <c r="F36" s="12" t="s">
        <v>301</v>
      </c>
      <c r="G36" s="12" t="s">
        <v>140</v>
      </c>
      <c r="H36" s="14" t="s">
        <v>141</v>
      </c>
      <c r="I36" s="13" t="s">
        <v>142</v>
      </c>
      <c r="J36" s="15" t="s">
        <v>143</v>
      </c>
    </row>
    <row r="37" spans="1:10" ht="92.4" x14ac:dyDescent="0.3">
      <c r="A37" s="12" t="s">
        <v>134</v>
      </c>
      <c r="B37" s="13" t="s">
        <v>135</v>
      </c>
      <c r="C37" s="12" t="s">
        <v>137</v>
      </c>
      <c r="D37" s="13" t="s">
        <v>139</v>
      </c>
      <c r="E37" s="12"/>
      <c r="F37" s="45" t="s">
        <v>300</v>
      </c>
      <c r="G37" s="12" t="s">
        <v>144</v>
      </c>
      <c r="H37" s="14" t="s">
        <v>145</v>
      </c>
      <c r="I37" s="13" t="s">
        <v>146</v>
      </c>
      <c r="J37" s="16" t="s">
        <v>147</v>
      </c>
    </row>
    <row r="38" spans="1:10" ht="92.4" x14ac:dyDescent="0.3">
      <c r="A38" s="13" t="s">
        <v>134</v>
      </c>
      <c r="B38" s="13" t="s">
        <v>136</v>
      </c>
      <c r="C38" s="12" t="s">
        <v>137</v>
      </c>
      <c r="D38" s="13" t="s">
        <v>139</v>
      </c>
      <c r="E38" s="12" t="s">
        <v>294</v>
      </c>
      <c r="F38" s="45" t="s">
        <v>300</v>
      </c>
      <c r="G38" s="12" t="s">
        <v>144</v>
      </c>
      <c r="H38" s="14" t="s">
        <v>145</v>
      </c>
      <c r="I38" s="13" t="s">
        <v>148</v>
      </c>
      <c r="J38" s="16" t="s">
        <v>149</v>
      </c>
    </row>
    <row r="39" spans="1:10" ht="43.2" x14ac:dyDescent="0.3">
      <c r="A39" s="17" t="s">
        <v>12</v>
      </c>
      <c r="B39" s="17" t="s">
        <v>150</v>
      </c>
      <c r="C39" s="17" t="s">
        <v>156</v>
      </c>
      <c r="D39" s="17" t="s">
        <v>157</v>
      </c>
      <c r="E39" s="17" t="s">
        <v>293</v>
      </c>
      <c r="F39" s="17" t="s">
        <v>300</v>
      </c>
      <c r="G39" s="17" t="s">
        <v>160</v>
      </c>
      <c r="H39" s="18" t="s">
        <v>161</v>
      </c>
      <c r="I39" s="17" t="s">
        <v>162</v>
      </c>
      <c r="J39" s="19" t="s">
        <v>163</v>
      </c>
    </row>
    <row r="40" spans="1:10" ht="28.8" x14ac:dyDescent="0.3">
      <c r="A40" s="17" t="s">
        <v>12</v>
      </c>
      <c r="B40" s="17" t="s">
        <v>151</v>
      </c>
      <c r="C40" s="17" t="s">
        <v>156</v>
      </c>
      <c r="D40" s="17" t="s">
        <v>157</v>
      </c>
      <c r="E40" s="17" t="s">
        <v>302</v>
      </c>
      <c r="F40" s="17" t="s">
        <v>300</v>
      </c>
      <c r="G40" s="17" t="s">
        <v>160</v>
      </c>
      <c r="H40" s="18" t="s">
        <v>161</v>
      </c>
      <c r="I40" s="17" t="s">
        <v>164</v>
      </c>
      <c r="J40" s="19" t="s">
        <v>165</v>
      </c>
    </row>
    <row r="41" spans="1:10" ht="90" customHeight="1" x14ac:dyDescent="0.3">
      <c r="A41" s="25" t="s">
        <v>152</v>
      </c>
      <c r="B41" s="25" t="s">
        <v>153</v>
      </c>
      <c r="C41" s="25" t="s">
        <v>156</v>
      </c>
      <c r="D41" s="25" t="s">
        <v>158</v>
      </c>
      <c r="E41" s="46" t="s">
        <v>291</v>
      </c>
      <c r="F41" s="17" t="s">
        <v>300</v>
      </c>
      <c r="G41" s="25" t="s">
        <v>166</v>
      </c>
      <c r="H41" s="29" t="s">
        <v>167</v>
      </c>
      <c r="I41" s="25" t="s">
        <v>168</v>
      </c>
      <c r="J41" s="29" t="s">
        <v>169</v>
      </c>
    </row>
    <row r="42" spans="1:10" ht="86.4" x14ac:dyDescent="0.3">
      <c r="A42" s="17" t="s">
        <v>154</v>
      </c>
      <c r="B42" s="17" t="s">
        <v>155</v>
      </c>
      <c r="C42" s="17" t="s">
        <v>156</v>
      </c>
      <c r="D42" s="17" t="s">
        <v>159</v>
      </c>
      <c r="E42" s="46" t="s">
        <v>291</v>
      </c>
      <c r="F42" s="17" t="s">
        <v>300</v>
      </c>
      <c r="G42" s="17" t="s">
        <v>170</v>
      </c>
      <c r="H42" s="18" t="s">
        <v>171</v>
      </c>
      <c r="I42" s="17" t="s">
        <v>172</v>
      </c>
      <c r="J42" s="19" t="s">
        <v>173</v>
      </c>
    </row>
    <row r="43" spans="1:10" ht="43.2" x14ac:dyDescent="0.3">
      <c r="A43" s="1" t="s">
        <v>176</v>
      </c>
      <c r="B43" s="1" t="s">
        <v>174</v>
      </c>
      <c r="C43" s="1" t="s">
        <v>175</v>
      </c>
      <c r="D43" s="1"/>
      <c r="E43" s="38" t="s">
        <v>292</v>
      </c>
      <c r="F43" s="47" t="s">
        <v>300</v>
      </c>
      <c r="G43" s="1" t="s">
        <v>177</v>
      </c>
      <c r="H43" s="24" t="s">
        <v>249</v>
      </c>
      <c r="I43" s="1" t="s">
        <v>250</v>
      </c>
      <c r="J43" s="24" t="s">
        <v>251</v>
      </c>
    </row>
    <row r="44" spans="1:10" ht="28.8" x14ac:dyDescent="0.3">
      <c r="A44" s="20" t="s">
        <v>178</v>
      </c>
      <c r="B44" s="20" t="s">
        <v>181</v>
      </c>
      <c r="C44" s="20" t="s">
        <v>180</v>
      </c>
      <c r="D44" s="20" t="s">
        <v>183</v>
      </c>
      <c r="E44" s="20" t="s">
        <v>292</v>
      </c>
      <c r="F44" s="20" t="s">
        <v>300</v>
      </c>
      <c r="G44" s="20" t="s">
        <v>185</v>
      </c>
      <c r="H44" s="23" t="s">
        <v>243</v>
      </c>
      <c r="I44" s="20" t="s">
        <v>244</v>
      </c>
      <c r="J44" s="23" t="s">
        <v>245</v>
      </c>
    </row>
    <row r="45" spans="1:10" ht="86.4" x14ac:dyDescent="0.3">
      <c r="A45" s="20" t="s">
        <v>179</v>
      </c>
      <c r="B45" s="20" t="s">
        <v>182</v>
      </c>
      <c r="C45" s="20" t="s">
        <v>180</v>
      </c>
      <c r="D45" s="20" t="s">
        <v>184</v>
      </c>
      <c r="E45" s="20" t="s">
        <v>292</v>
      </c>
      <c r="F45" s="20" t="s">
        <v>300</v>
      </c>
      <c r="G45" s="20" t="s">
        <v>186</v>
      </c>
      <c r="H45" s="23" t="s">
        <v>246</v>
      </c>
      <c r="I45" s="20" t="s">
        <v>247</v>
      </c>
      <c r="J45" s="23" t="s">
        <v>248</v>
      </c>
    </row>
  </sheetData>
  <hyperlinks>
    <hyperlink ref="H17" r:id="rId1" xr:uid="{00000000-0004-0000-0000-000000000000}"/>
    <hyperlink ref="J17" r:id="rId2" xr:uid="{00000000-0004-0000-0000-000001000000}"/>
    <hyperlink ref="H6" r:id="rId3" xr:uid="{00000000-0004-0000-0000-000002000000}"/>
    <hyperlink ref="J6" r:id="rId4" xr:uid="{00000000-0004-0000-0000-000003000000}"/>
    <hyperlink ref="J11" r:id="rId5" xr:uid="{00000000-0004-0000-0000-000004000000}"/>
    <hyperlink ref="J8" r:id="rId6" xr:uid="{00000000-0004-0000-0000-000005000000}"/>
    <hyperlink ref="H8" r:id="rId7" xr:uid="{00000000-0004-0000-0000-000006000000}"/>
    <hyperlink ref="J10" r:id="rId8" xr:uid="{00000000-0004-0000-0000-000007000000}"/>
    <hyperlink ref="H2" r:id="rId9" xr:uid="{00000000-0004-0000-0000-000008000000}"/>
    <hyperlink ref="H3" r:id="rId10" xr:uid="{00000000-0004-0000-0000-000009000000}"/>
    <hyperlink ref="H4" r:id="rId11" xr:uid="{00000000-0004-0000-0000-00000A000000}"/>
    <hyperlink ref="H5" r:id="rId12" xr:uid="{00000000-0004-0000-0000-00000B000000}"/>
    <hyperlink ref="H7" r:id="rId13" xr:uid="{00000000-0004-0000-0000-00000C000000}"/>
    <hyperlink ref="H13" r:id="rId14" xr:uid="{00000000-0004-0000-0000-00000D000000}"/>
    <hyperlink ref="H14" r:id="rId15" xr:uid="{00000000-0004-0000-0000-00000E000000}"/>
    <hyperlink ref="H15" r:id="rId16" xr:uid="{00000000-0004-0000-0000-00000F000000}"/>
    <hyperlink ref="H16" r:id="rId17" xr:uid="{00000000-0004-0000-0000-000010000000}"/>
    <hyperlink ref="J15" r:id="rId18" xr:uid="{00000000-0004-0000-0000-000011000000}"/>
    <hyperlink ref="J5" r:id="rId19" xr:uid="{00000000-0004-0000-0000-000012000000}"/>
    <hyperlink ref="J13" r:id="rId20" xr:uid="{00000000-0004-0000-0000-000013000000}"/>
    <hyperlink ref="J14" r:id="rId21" xr:uid="{00000000-0004-0000-0000-000014000000}"/>
    <hyperlink ref="J4" r:id="rId22" xr:uid="{00000000-0004-0000-0000-000015000000}"/>
    <hyperlink ref="J9" r:id="rId23" display="mag11@aber.ac.uk" xr:uid="{00000000-0004-0000-0000-000016000000}"/>
    <hyperlink ref="J7" r:id="rId24" xr:uid="{00000000-0004-0000-0000-000017000000}"/>
    <hyperlink ref="H34" r:id="rId25" xr:uid="{00000000-0004-0000-0000-000018000000}"/>
    <hyperlink ref="H35:H36" r:id="rId26" display="illes@inf.elte.hu" xr:uid="{00000000-0004-0000-0000-000019000000}"/>
    <hyperlink ref="H37" r:id="rId27" xr:uid="{00000000-0004-0000-0000-00001A000000}"/>
    <hyperlink ref="H38" r:id="rId28" xr:uid="{00000000-0004-0000-0000-00001B000000}"/>
    <hyperlink ref="J38" r:id="rId29" display="mailto:karwan.jacksi@uoz.edu.krd" xr:uid="{00000000-0004-0000-0000-00001C000000}"/>
    <hyperlink ref="H41" r:id="rId30" xr:uid="{00000000-0004-0000-0000-00001D000000}"/>
    <hyperlink ref="J41" r:id="rId31" xr:uid="{00000000-0004-0000-0000-00001E000000}"/>
    <hyperlink ref="H40" r:id="rId32" xr:uid="{00000000-0004-0000-0000-00001F000000}"/>
    <hyperlink ref="H39" r:id="rId33" xr:uid="{00000000-0004-0000-0000-000020000000}"/>
    <hyperlink ref="J39" r:id="rId34" xr:uid="{00000000-0004-0000-0000-000021000000}"/>
    <hyperlink ref="H42" r:id="rId35" display="mailto:csereklye.erzsebet@ppk.elte.hu" xr:uid="{00000000-0004-0000-0000-000022000000}"/>
    <hyperlink ref="J42" r:id="rId36" display="mailto:nannaphat.s@cmu.ac.th" xr:uid="{00000000-0004-0000-0000-000023000000}"/>
    <hyperlink ref="J19" r:id="rId37" xr:uid="{00000000-0004-0000-0000-000024000000}"/>
    <hyperlink ref="H18" r:id="rId38" xr:uid="{00000000-0004-0000-0000-000025000000}"/>
    <hyperlink ref="J18" r:id="rId39" xr:uid="{00000000-0004-0000-0000-000026000000}"/>
    <hyperlink ref="H20" r:id="rId40" xr:uid="{00000000-0004-0000-0000-000027000000}"/>
    <hyperlink ref="J22" r:id="rId41" display="celina.manzoni@gmail.com" xr:uid="{00000000-0004-0000-0000-000028000000}"/>
    <hyperlink ref="H22" r:id="rId42" xr:uid="{00000000-0004-0000-0000-000029000000}"/>
    <hyperlink ref="H21" r:id="rId43" xr:uid="{00000000-0004-0000-0000-00002A000000}"/>
    <hyperlink ref="J21" r:id="rId44" xr:uid="{00000000-0004-0000-0000-00002B000000}"/>
    <hyperlink ref="H23" r:id="rId45" xr:uid="{00000000-0004-0000-0000-00002C000000}"/>
    <hyperlink ref="J23" r:id="rId46" xr:uid="{00000000-0004-0000-0000-00002D000000}"/>
    <hyperlink ref="H24" r:id="rId47" xr:uid="{00000000-0004-0000-0000-00002E000000}"/>
    <hyperlink ref="J24" r:id="rId48" xr:uid="{00000000-0004-0000-0000-00002F000000}"/>
    <hyperlink ref="H25" r:id="rId49" xr:uid="{00000000-0004-0000-0000-000030000000}"/>
    <hyperlink ref="J25" r:id="rId50" xr:uid="{00000000-0004-0000-0000-000031000000}"/>
    <hyperlink ref="H26" r:id="rId51" xr:uid="{00000000-0004-0000-0000-000032000000}"/>
    <hyperlink ref="J26" r:id="rId52" xr:uid="{00000000-0004-0000-0000-000033000000}"/>
    <hyperlink ref="H27" r:id="rId53" xr:uid="{00000000-0004-0000-0000-000034000000}"/>
    <hyperlink ref="J27" r:id="rId54" xr:uid="{00000000-0004-0000-0000-000035000000}"/>
    <hyperlink ref="H28" r:id="rId55" xr:uid="{00000000-0004-0000-0000-000036000000}"/>
    <hyperlink ref="J28" r:id="rId56" xr:uid="{00000000-0004-0000-0000-000037000000}"/>
    <hyperlink ref="H29" r:id="rId57" xr:uid="{00000000-0004-0000-0000-000038000000}"/>
    <hyperlink ref="J29" r:id="rId58" xr:uid="{00000000-0004-0000-0000-000039000000}"/>
    <hyperlink ref="H30" r:id="rId59" xr:uid="{00000000-0004-0000-0000-00003A000000}"/>
    <hyperlink ref="J31" r:id="rId60" xr:uid="{00000000-0004-0000-0000-00003B000000}"/>
    <hyperlink ref="H32" r:id="rId61" xr:uid="{00000000-0004-0000-0000-00003C000000}"/>
    <hyperlink ref="J32" r:id="rId62" xr:uid="{00000000-0004-0000-0000-00003D000000}"/>
    <hyperlink ref="H33" r:id="rId63" xr:uid="{00000000-0004-0000-0000-00003E000000}"/>
    <hyperlink ref="J33" r:id="rId64" xr:uid="{00000000-0004-0000-0000-00003F000000}"/>
    <hyperlink ref="H44" r:id="rId65" xr:uid="{00000000-0004-0000-0000-000040000000}"/>
    <hyperlink ref="J44" r:id="rId66" xr:uid="{00000000-0004-0000-0000-000041000000}"/>
    <hyperlink ref="H45" r:id="rId67" xr:uid="{00000000-0004-0000-0000-000042000000}"/>
    <hyperlink ref="J45" r:id="rId68" xr:uid="{00000000-0004-0000-0000-000043000000}"/>
    <hyperlink ref="H43" r:id="rId69" xr:uid="{00000000-0004-0000-0000-000044000000}"/>
    <hyperlink ref="J43" r:id="rId70" xr:uid="{00000000-0004-0000-0000-000045000000}"/>
    <hyperlink ref="H9" r:id="rId71" xr:uid="{00000000-0004-0000-0000-000046000000}"/>
  </hyperlinks>
  <pageMargins left="0.7" right="0.7" top="0.75" bottom="0.75" header="0.3" footer="0.3"/>
  <pageSetup paperSize="9" orientation="portrait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1"/>
  <sheetViews>
    <sheetView workbookViewId="0">
      <selection activeCell="I1" sqref="I1:I1048576"/>
    </sheetView>
  </sheetViews>
  <sheetFormatPr defaultRowHeight="14.4" x14ac:dyDescent="0.3"/>
  <sheetData>
    <row r="1" spans="1:22" ht="158.4" x14ac:dyDescent="0.3">
      <c r="A1" s="7" t="s">
        <v>0</v>
      </c>
      <c r="B1" s="7" t="s">
        <v>3</v>
      </c>
      <c r="C1" s="7" t="s">
        <v>4</v>
      </c>
      <c r="D1" s="7" t="s">
        <v>1</v>
      </c>
      <c r="E1" s="7" t="s">
        <v>2</v>
      </c>
      <c r="F1" s="7" t="s">
        <v>259</v>
      </c>
      <c r="G1" s="7" t="s">
        <v>258</v>
      </c>
      <c r="H1" s="7" t="s">
        <v>256</v>
      </c>
      <c r="I1" s="7" t="s">
        <v>257</v>
      </c>
      <c r="J1" s="7" t="s">
        <v>187</v>
      </c>
      <c r="K1" s="7" t="s">
        <v>227</v>
      </c>
      <c r="L1" s="7" t="s">
        <v>252</v>
      </c>
      <c r="M1" s="7" t="s">
        <v>253</v>
      </c>
      <c r="N1" s="7" t="s">
        <v>254</v>
      </c>
      <c r="O1" s="7" t="s">
        <v>255</v>
      </c>
      <c r="P1" s="7" t="s">
        <v>5</v>
      </c>
      <c r="Q1" s="7" t="s">
        <v>6</v>
      </c>
      <c r="R1" s="7" t="s">
        <v>7</v>
      </c>
      <c r="S1" s="7" t="s">
        <v>8</v>
      </c>
      <c r="T1" s="7" t="s">
        <v>9</v>
      </c>
      <c r="V1" s="30"/>
    </row>
    <row r="2" spans="1:22" ht="115.2" x14ac:dyDescent="0.3">
      <c r="A2" s="2">
        <v>100</v>
      </c>
      <c r="B2" s="3" t="s">
        <v>12</v>
      </c>
      <c r="C2" s="3" t="s">
        <v>13</v>
      </c>
      <c r="D2" s="3" t="s">
        <v>10</v>
      </c>
      <c r="E2" s="3" t="s">
        <v>11</v>
      </c>
      <c r="F2" s="3">
        <v>2</v>
      </c>
      <c r="G2" s="3">
        <v>10</v>
      </c>
      <c r="H2" s="3"/>
      <c r="I2" s="3"/>
      <c r="J2" s="3">
        <v>4</v>
      </c>
      <c r="K2" s="3">
        <v>5</v>
      </c>
      <c r="L2" s="3">
        <v>2</v>
      </c>
      <c r="M2" s="3">
        <v>5</v>
      </c>
      <c r="N2" s="3"/>
      <c r="O2" s="3"/>
      <c r="P2" s="3" t="s">
        <v>14</v>
      </c>
      <c r="Q2" s="4" t="s">
        <v>15</v>
      </c>
      <c r="R2" s="3" t="s">
        <v>16</v>
      </c>
      <c r="S2" s="4" t="s">
        <v>17</v>
      </c>
      <c r="T2" s="3"/>
    </row>
    <row r="3" spans="1:22" ht="57.6" x14ac:dyDescent="0.3">
      <c r="A3" s="2">
        <v>100</v>
      </c>
      <c r="B3" s="3" t="s">
        <v>12</v>
      </c>
      <c r="C3" s="3" t="s">
        <v>18</v>
      </c>
      <c r="D3" s="3" t="s">
        <v>10</v>
      </c>
      <c r="E3" s="3" t="s">
        <v>11</v>
      </c>
      <c r="F3" s="3">
        <v>2</v>
      </c>
      <c r="G3" s="3">
        <v>5</v>
      </c>
      <c r="H3" s="3"/>
      <c r="I3" s="3"/>
      <c r="J3" s="3"/>
      <c r="K3" s="3"/>
      <c r="L3" s="3">
        <v>1</v>
      </c>
      <c r="M3" s="3">
        <v>5</v>
      </c>
      <c r="N3" s="3">
        <v>1</v>
      </c>
      <c r="O3" s="3">
        <v>5</v>
      </c>
      <c r="P3" s="3" t="s">
        <v>14</v>
      </c>
      <c r="Q3" s="4" t="s">
        <v>15</v>
      </c>
      <c r="R3" s="3" t="s">
        <v>19</v>
      </c>
      <c r="S3" s="4" t="s">
        <v>20</v>
      </c>
      <c r="T3" s="3"/>
    </row>
    <row r="4" spans="1:22" ht="43.2" x14ac:dyDescent="0.3">
      <c r="A4" s="2">
        <v>100</v>
      </c>
      <c r="B4" s="3" t="s">
        <v>12</v>
      </c>
      <c r="C4" s="3" t="s">
        <v>21</v>
      </c>
      <c r="D4" s="3" t="s">
        <v>10</v>
      </c>
      <c r="E4" s="3" t="s">
        <v>11</v>
      </c>
      <c r="F4" s="3">
        <v>2</v>
      </c>
      <c r="G4" s="3">
        <v>9</v>
      </c>
      <c r="H4" s="3"/>
      <c r="I4" s="3"/>
      <c r="J4" s="3"/>
      <c r="K4" s="3"/>
      <c r="L4" s="3"/>
      <c r="M4" s="3"/>
      <c r="N4" s="3"/>
      <c r="O4" s="3"/>
      <c r="P4" s="3" t="s">
        <v>14</v>
      </c>
      <c r="Q4" s="4" t="s">
        <v>15</v>
      </c>
      <c r="R4" s="3" t="s">
        <v>22</v>
      </c>
      <c r="S4" s="4" t="s">
        <v>23</v>
      </c>
      <c r="T4" s="3"/>
    </row>
    <row r="5" spans="1:22" ht="43.2" x14ac:dyDescent="0.3">
      <c r="A5" s="2">
        <v>100</v>
      </c>
      <c r="B5" s="3" t="s">
        <v>24</v>
      </c>
      <c r="C5" s="3" t="s">
        <v>25</v>
      </c>
      <c r="D5" s="3" t="s">
        <v>10</v>
      </c>
      <c r="E5" s="3" t="s">
        <v>11</v>
      </c>
      <c r="F5" s="3">
        <v>1</v>
      </c>
      <c r="G5" s="3">
        <v>5</v>
      </c>
      <c r="H5" s="3"/>
      <c r="I5" s="3"/>
      <c r="J5" s="3">
        <v>1</v>
      </c>
      <c r="K5" s="3">
        <v>14</v>
      </c>
      <c r="L5" s="3">
        <v>1</v>
      </c>
      <c r="M5" s="3">
        <v>5</v>
      </c>
      <c r="N5" s="3">
        <v>1</v>
      </c>
      <c r="O5" s="3">
        <v>5</v>
      </c>
      <c r="P5" s="3" t="s">
        <v>14</v>
      </c>
      <c r="Q5" s="4" t="s">
        <v>15</v>
      </c>
      <c r="R5" s="3" t="s">
        <v>26</v>
      </c>
      <c r="S5" s="4" t="s">
        <v>27</v>
      </c>
      <c r="T5" s="3"/>
    </row>
    <row r="6" spans="1:22" ht="43.2" x14ac:dyDescent="0.3">
      <c r="A6" s="2">
        <v>99</v>
      </c>
      <c r="B6" s="3" t="s">
        <v>12</v>
      </c>
      <c r="C6" s="3" t="s">
        <v>35</v>
      </c>
      <c r="D6" s="3" t="s">
        <v>10</v>
      </c>
      <c r="E6" s="3" t="s">
        <v>11</v>
      </c>
      <c r="F6" s="3">
        <v>2</v>
      </c>
      <c r="G6" s="3">
        <v>5</v>
      </c>
      <c r="H6" s="3"/>
      <c r="I6" s="3"/>
      <c r="J6" s="3"/>
      <c r="K6" s="3"/>
      <c r="L6" s="3">
        <v>1</v>
      </c>
      <c r="M6" s="3">
        <v>5</v>
      </c>
      <c r="N6" s="3"/>
      <c r="O6" s="3"/>
      <c r="P6" s="3" t="s">
        <v>14</v>
      </c>
      <c r="Q6" s="4" t="s">
        <v>15</v>
      </c>
      <c r="R6" s="3" t="s">
        <v>36</v>
      </c>
      <c r="S6" s="4" t="s">
        <v>37</v>
      </c>
      <c r="T6" s="3"/>
    </row>
    <row r="7" spans="1:22" ht="57.6" x14ac:dyDescent="0.3">
      <c r="A7" s="2">
        <v>98</v>
      </c>
      <c r="B7" s="3" t="s">
        <v>12</v>
      </c>
      <c r="C7" s="3" t="s">
        <v>45</v>
      </c>
      <c r="D7" s="3" t="s">
        <v>10</v>
      </c>
      <c r="E7" s="3" t="s">
        <v>11</v>
      </c>
      <c r="F7" s="3">
        <v>2</v>
      </c>
      <c r="G7" s="3">
        <v>5</v>
      </c>
      <c r="H7" s="3"/>
      <c r="I7" s="3"/>
      <c r="J7" s="3">
        <v>1</v>
      </c>
      <c r="K7" s="3">
        <v>14</v>
      </c>
      <c r="L7" s="3">
        <v>1</v>
      </c>
      <c r="M7" s="3">
        <v>5</v>
      </c>
      <c r="N7" s="3">
        <v>1</v>
      </c>
      <c r="O7" s="3">
        <v>5</v>
      </c>
      <c r="P7" s="3" t="s">
        <v>14</v>
      </c>
      <c r="Q7" s="3" t="s">
        <v>14</v>
      </c>
      <c r="R7" s="3" t="s">
        <v>46</v>
      </c>
      <c r="S7" s="4" t="s">
        <v>47</v>
      </c>
      <c r="T7" s="3"/>
    </row>
    <row r="8" spans="1:22" ht="57.6" x14ac:dyDescent="0.3">
      <c r="A8" s="2">
        <v>81</v>
      </c>
      <c r="B8" s="3" t="s">
        <v>12</v>
      </c>
      <c r="C8" s="3" t="s">
        <v>59</v>
      </c>
      <c r="D8" s="3" t="s">
        <v>10</v>
      </c>
      <c r="E8" s="3" t="s">
        <v>11</v>
      </c>
      <c r="F8" s="3">
        <v>1</v>
      </c>
      <c r="G8" s="3">
        <v>5</v>
      </c>
      <c r="H8" s="3"/>
      <c r="I8" s="3"/>
      <c r="J8" s="3">
        <v>1</v>
      </c>
      <c r="K8" s="3">
        <v>14</v>
      </c>
      <c r="L8" s="3">
        <v>1</v>
      </c>
      <c r="M8" s="3">
        <v>5</v>
      </c>
      <c r="N8" s="3">
        <v>1</v>
      </c>
      <c r="O8" s="3">
        <v>5</v>
      </c>
      <c r="P8" s="3" t="s">
        <v>14</v>
      </c>
      <c r="Q8" s="4" t="s">
        <v>15</v>
      </c>
      <c r="R8" s="3" t="s">
        <v>60</v>
      </c>
      <c r="S8" s="4" t="s">
        <v>61</v>
      </c>
      <c r="T8" s="3"/>
    </row>
    <row r="9" spans="1:22" ht="43.2" x14ac:dyDescent="0.3">
      <c r="A9" s="2">
        <v>64</v>
      </c>
      <c r="B9" s="3" t="s">
        <v>24</v>
      </c>
      <c r="C9" s="3" t="s">
        <v>67</v>
      </c>
      <c r="D9" s="3" t="s">
        <v>10</v>
      </c>
      <c r="E9" s="3" t="s">
        <v>11</v>
      </c>
      <c r="F9" s="3">
        <v>1</v>
      </c>
      <c r="G9" s="3">
        <v>5</v>
      </c>
      <c r="H9" s="3"/>
      <c r="I9" s="3"/>
      <c r="J9" s="3">
        <v>1</v>
      </c>
      <c r="K9" s="3">
        <v>14</v>
      </c>
      <c r="L9" s="3">
        <v>1</v>
      </c>
      <c r="M9" s="3">
        <v>5</v>
      </c>
      <c r="N9" s="3">
        <v>1</v>
      </c>
      <c r="O9" s="3">
        <v>5</v>
      </c>
      <c r="P9" s="3" t="s">
        <v>14</v>
      </c>
      <c r="Q9" s="4" t="s">
        <v>15</v>
      </c>
      <c r="R9" s="3" t="s">
        <v>68</v>
      </c>
      <c r="S9" s="4" t="s">
        <v>69</v>
      </c>
      <c r="T9" s="3"/>
    </row>
    <row r="10" spans="1:22" ht="43.2" x14ac:dyDescent="0.3">
      <c r="A10" s="2">
        <v>64</v>
      </c>
      <c r="B10" s="3" t="s">
        <v>24</v>
      </c>
      <c r="C10" s="3" t="s">
        <v>70</v>
      </c>
      <c r="D10" s="3" t="s">
        <v>10</v>
      </c>
      <c r="E10" s="3" t="s">
        <v>11</v>
      </c>
      <c r="F10" s="3">
        <v>1</v>
      </c>
      <c r="G10" s="3">
        <v>5</v>
      </c>
      <c r="H10" s="3"/>
      <c r="I10" s="3"/>
      <c r="J10" s="3">
        <v>1</v>
      </c>
      <c r="K10" s="3">
        <v>14</v>
      </c>
      <c r="L10" s="3">
        <v>1</v>
      </c>
      <c r="M10" s="3">
        <v>5</v>
      </c>
      <c r="N10" s="3">
        <v>1</v>
      </c>
      <c r="O10" s="3">
        <v>5</v>
      </c>
      <c r="P10" s="3" t="s">
        <v>14</v>
      </c>
      <c r="Q10" s="4" t="s">
        <v>15</v>
      </c>
      <c r="R10" s="3" t="s">
        <v>71</v>
      </c>
      <c r="S10" s="4" t="s">
        <v>72</v>
      </c>
      <c r="T10" s="3"/>
    </row>
    <row r="11" spans="1:22" ht="100.8" x14ac:dyDescent="0.3">
      <c r="A11" s="2">
        <v>63</v>
      </c>
      <c r="B11" s="3" t="s">
        <v>12</v>
      </c>
      <c r="C11" s="3" t="s">
        <v>73</v>
      </c>
      <c r="D11" s="3" t="s">
        <v>10</v>
      </c>
      <c r="E11" s="3" t="s">
        <v>11</v>
      </c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7</v>
      </c>
      <c r="P11" s="3" t="s">
        <v>74</v>
      </c>
      <c r="Q11" s="4" t="s">
        <v>75</v>
      </c>
      <c r="R11" s="3" t="s">
        <v>76</v>
      </c>
      <c r="S11" s="4" t="s">
        <v>77</v>
      </c>
      <c r="T11" s="3"/>
    </row>
    <row r="12" spans="1:22" ht="57.6" x14ac:dyDescent="0.3">
      <c r="A12" s="10">
        <v>97</v>
      </c>
      <c r="B12" s="10" t="s">
        <v>12</v>
      </c>
      <c r="C12" s="10" t="s">
        <v>102</v>
      </c>
      <c r="D12" s="11" t="s">
        <v>110</v>
      </c>
      <c r="E12" s="10" t="s">
        <v>114</v>
      </c>
      <c r="F12" s="11">
        <v>2</v>
      </c>
      <c r="G12" s="11">
        <v>5</v>
      </c>
      <c r="H12" s="11"/>
      <c r="I12" s="11"/>
      <c r="J12" s="11"/>
      <c r="K12" s="11"/>
      <c r="L12" s="11"/>
      <c r="M12" s="11"/>
      <c r="N12" s="11"/>
      <c r="O12" s="11"/>
      <c r="P12" s="10" t="s">
        <v>233</v>
      </c>
      <c r="Q12" s="22" t="s">
        <v>210</v>
      </c>
      <c r="R12" s="11" t="s">
        <v>211</v>
      </c>
      <c r="S12" s="22" t="s">
        <v>212</v>
      </c>
      <c r="T12" s="11"/>
    </row>
    <row r="13" spans="1:22" ht="57.6" x14ac:dyDescent="0.3">
      <c r="A13" s="10">
        <v>95</v>
      </c>
      <c r="B13" s="10" t="s">
        <v>12</v>
      </c>
      <c r="C13" s="10" t="s">
        <v>105</v>
      </c>
      <c r="D13" s="11" t="s">
        <v>110</v>
      </c>
      <c r="E13" s="10" t="s">
        <v>116</v>
      </c>
      <c r="F13" s="11">
        <v>3</v>
      </c>
      <c r="G13" s="11">
        <v>5</v>
      </c>
      <c r="H13" s="11"/>
      <c r="I13" s="11"/>
      <c r="J13" s="11"/>
      <c r="K13" s="11"/>
      <c r="L13" s="11"/>
      <c r="M13" s="11"/>
      <c r="N13" s="11">
        <v>1</v>
      </c>
      <c r="O13" s="11">
        <v>5</v>
      </c>
      <c r="P13" s="10" t="s">
        <v>126</v>
      </c>
      <c r="Q13" s="22" t="s">
        <v>218</v>
      </c>
      <c r="R13" s="11" t="s">
        <v>219</v>
      </c>
      <c r="S13" s="22" t="s">
        <v>220</v>
      </c>
      <c r="T13" s="11"/>
    </row>
    <row r="14" spans="1:22" ht="43.2" x14ac:dyDescent="0.3">
      <c r="A14" s="10">
        <v>93</v>
      </c>
      <c r="B14" s="10" t="s">
        <v>12</v>
      </c>
      <c r="C14" s="10" t="s">
        <v>102</v>
      </c>
      <c r="D14" s="11" t="s">
        <v>110</v>
      </c>
      <c r="E14" s="10" t="s">
        <v>117</v>
      </c>
      <c r="F14" s="11">
        <v>2</v>
      </c>
      <c r="G14" s="11">
        <v>6</v>
      </c>
      <c r="H14" s="11"/>
      <c r="I14" s="11"/>
      <c r="J14" s="11"/>
      <c r="K14" s="11"/>
      <c r="L14" s="11"/>
      <c r="M14" s="11"/>
      <c r="N14" s="11"/>
      <c r="O14" s="11"/>
      <c r="P14" s="10" t="s">
        <v>127</v>
      </c>
      <c r="Q14" s="22" t="s">
        <v>221</v>
      </c>
      <c r="R14" s="11" t="s">
        <v>222</v>
      </c>
      <c r="S14" s="22" t="s">
        <v>223</v>
      </c>
      <c r="T14" s="11"/>
    </row>
    <row r="15" spans="1:22" ht="57.6" x14ac:dyDescent="0.3">
      <c r="A15" s="10">
        <v>90</v>
      </c>
      <c r="B15" s="10" t="s">
        <v>12</v>
      </c>
      <c r="C15" s="10" t="s">
        <v>35</v>
      </c>
      <c r="D15" s="11" t="s">
        <v>110</v>
      </c>
      <c r="E15" s="10" t="s">
        <v>116</v>
      </c>
      <c r="F15" s="11">
        <v>4</v>
      </c>
      <c r="G15" s="11">
        <v>5</v>
      </c>
      <c r="H15" s="11"/>
      <c r="I15" s="11"/>
      <c r="J15" s="11"/>
      <c r="K15" s="11"/>
      <c r="L15" s="11"/>
      <c r="M15" s="11"/>
      <c r="N15" s="11"/>
      <c r="O15" s="11"/>
      <c r="P15" s="10" t="s">
        <v>126</v>
      </c>
      <c r="Q15" s="22" t="s">
        <v>218</v>
      </c>
      <c r="R15" s="11" t="s">
        <v>228</v>
      </c>
      <c r="S15" s="22" t="s">
        <v>229</v>
      </c>
      <c r="T15" s="11"/>
    </row>
    <row r="16" spans="1:22" ht="92.4" x14ac:dyDescent="0.3">
      <c r="A16" s="12">
        <v>98</v>
      </c>
      <c r="B16" s="12" t="s">
        <v>12</v>
      </c>
      <c r="C16" s="13" t="s">
        <v>129</v>
      </c>
      <c r="D16" s="12" t="s">
        <v>137</v>
      </c>
      <c r="E16" s="13" t="s">
        <v>138</v>
      </c>
      <c r="F16" s="12"/>
      <c r="G16" s="12"/>
      <c r="H16" s="12"/>
      <c r="I16" s="12"/>
      <c r="J16" s="12">
        <v>2</v>
      </c>
      <c r="K16" s="12">
        <v>7</v>
      </c>
      <c r="L16" s="12">
        <v>3</v>
      </c>
      <c r="M16" s="12">
        <v>7</v>
      </c>
      <c r="N16" s="12"/>
      <c r="O16" s="12"/>
      <c r="P16" s="12" t="s">
        <v>140</v>
      </c>
      <c r="Q16" s="14" t="s">
        <v>141</v>
      </c>
      <c r="R16" s="13" t="s">
        <v>142</v>
      </c>
      <c r="S16" s="15" t="s">
        <v>143</v>
      </c>
      <c r="T16" s="12"/>
    </row>
    <row r="17" spans="1:20" ht="57.6" x14ac:dyDescent="0.3">
      <c r="A17" s="17">
        <v>95</v>
      </c>
      <c r="B17" s="17" t="s">
        <v>12</v>
      </c>
      <c r="C17" s="17" t="s">
        <v>150</v>
      </c>
      <c r="D17" s="17" t="s">
        <v>156</v>
      </c>
      <c r="E17" s="17" t="s">
        <v>157</v>
      </c>
      <c r="F17" s="17">
        <v>2</v>
      </c>
      <c r="G17" s="17">
        <v>5</v>
      </c>
      <c r="H17" s="17"/>
      <c r="I17" s="17"/>
      <c r="J17" s="17"/>
      <c r="K17" s="17"/>
      <c r="L17" s="17">
        <v>1</v>
      </c>
      <c r="M17" s="17">
        <v>5</v>
      </c>
      <c r="N17" s="17"/>
      <c r="O17" s="17"/>
      <c r="P17" s="17" t="s">
        <v>160</v>
      </c>
      <c r="Q17" s="18" t="s">
        <v>161</v>
      </c>
      <c r="R17" s="17" t="s">
        <v>162</v>
      </c>
      <c r="S17" s="19" t="s">
        <v>163</v>
      </c>
      <c r="T17" s="17"/>
    </row>
    <row r="18" spans="1:20" ht="43.2" x14ac:dyDescent="0.3">
      <c r="A18" s="17">
        <v>86</v>
      </c>
      <c r="B18" s="17" t="s">
        <v>12</v>
      </c>
      <c r="C18" s="17" t="s">
        <v>151</v>
      </c>
      <c r="D18" s="17" t="s">
        <v>156</v>
      </c>
      <c r="E18" s="17" t="s">
        <v>157</v>
      </c>
      <c r="F18" s="17">
        <v>2</v>
      </c>
      <c r="G18" s="17">
        <v>5</v>
      </c>
      <c r="H18" s="17"/>
      <c r="I18" s="17"/>
      <c r="J18" s="17"/>
      <c r="K18" s="17"/>
      <c r="L18" s="17">
        <v>1</v>
      </c>
      <c r="M18" s="17">
        <v>5</v>
      </c>
      <c r="N18" s="17">
        <v>1</v>
      </c>
      <c r="O18" s="17">
        <v>5</v>
      </c>
      <c r="P18" s="17" t="s">
        <v>160</v>
      </c>
      <c r="Q18" s="18" t="s">
        <v>161</v>
      </c>
      <c r="R18" s="17" t="s">
        <v>164</v>
      </c>
      <c r="S18" s="19" t="s">
        <v>165</v>
      </c>
      <c r="T18" s="17"/>
    </row>
    <row r="19" spans="1:20" ht="90" customHeight="1" x14ac:dyDescent="0.3">
      <c r="A19" s="25">
        <v>62</v>
      </c>
      <c r="B19" s="25" t="s">
        <v>152</v>
      </c>
      <c r="C19" s="25" t="s">
        <v>153</v>
      </c>
      <c r="D19" s="25" t="s">
        <v>156</v>
      </c>
      <c r="E19" s="25" t="s">
        <v>158</v>
      </c>
      <c r="F19" s="25">
        <v>2</v>
      </c>
      <c r="G19" s="25">
        <v>4</v>
      </c>
      <c r="H19" s="25"/>
      <c r="I19" s="25"/>
      <c r="J19" s="25">
        <v>2</v>
      </c>
      <c r="K19" s="25">
        <v>30</v>
      </c>
      <c r="L19" s="17">
        <v>4</v>
      </c>
      <c r="M19" s="17">
        <v>10</v>
      </c>
      <c r="N19" s="25">
        <v>1</v>
      </c>
      <c r="O19" s="25">
        <v>8</v>
      </c>
      <c r="P19" s="25" t="s">
        <v>166</v>
      </c>
      <c r="Q19" s="29" t="s">
        <v>167</v>
      </c>
      <c r="R19" s="25" t="s">
        <v>168</v>
      </c>
      <c r="S19" s="29" t="s">
        <v>169</v>
      </c>
      <c r="T19" s="18"/>
    </row>
    <row r="20" spans="1:20" ht="57.6" x14ac:dyDescent="0.3">
      <c r="A20" s="1">
        <v>98</v>
      </c>
      <c r="B20" s="1" t="s">
        <v>176</v>
      </c>
      <c r="C20" s="1" t="s">
        <v>174</v>
      </c>
      <c r="D20" s="1" t="s">
        <v>175</v>
      </c>
      <c r="E20" s="1"/>
      <c r="F20" s="1">
        <v>2</v>
      </c>
      <c r="G20" s="1">
        <v>5</v>
      </c>
      <c r="H20" s="1"/>
      <c r="I20" s="1"/>
      <c r="J20" s="1"/>
      <c r="K20" s="1"/>
      <c r="L20" s="1">
        <v>1</v>
      </c>
      <c r="M20" s="1">
        <v>5</v>
      </c>
      <c r="N20" s="1">
        <v>1</v>
      </c>
      <c r="O20" s="1">
        <v>5</v>
      </c>
      <c r="P20" s="1" t="s">
        <v>177</v>
      </c>
      <c r="Q20" s="24" t="s">
        <v>249</v>
      </c>
      <c r="R20" s="1" t="s">
        <v>250</v>
      </c>
      <c r="S20" s="24" t="s">
        <v>251</v>
      </c>
      <c r="T20" s="1"/>
    </row>
    <row r="21" spans="1:20" x14ac:dyDescent="0.3">
      <c r="F21">
        <f>SUM(F2:F20)</f>
        <v>33</v>
      </c>
      <c r="J21">
        <f>SUM(J2:J20)</f>
        <v>13</v>
      </c>
      <c r="L21">
        <f>SUM(L2:L20)</f>
        <v>19</v>
      </c>
      <c r="N21">
        <f>SUM(N2:N20)</f>
        <v>11</v>
      </c>
    </row>
  </sheetData>
  <hyperlinks>
    <hyperlink ref="Q11" r:id="rId1" xr:uid="{00000000-0004-0000-0100-000000000000}"/>
    <hyperlink ref="S11" r:id="rId2" xr:uid="{00000000-0004-0000-0100-000001000000}"/>
    <hyperlink ref="Q2" r:id="rId3" xr:uid="{00000000-0004-0000-0100-000002000000}"/>
    <hyperlink ref="Q3" r:id="rId4" xr:uid="{00000000-0004-0000-0100-000003000000}"/>
    <hyperlink ref="Q4" r:id="rId5" xr:uid="{00000000-0004-0000-0100-000004000000}"/>
    <hyperlink ref="Q5" r:id="rId6" xr:uid="{00000000-0004-0000-0100-000005000000}"/>
    <hyperlink ref="Q6" r:id="rId7" xr:uid="{00000000-0004-0000-0100-000006000000}"/>
    <hyperlink ref="Q8" r:id="rId8" xr:uid="{00000000-0004-0000-0100-000007000000}"/>
    <hyperlink ref="Q9" r:id="rId9" xr:uid="{00000000-0004-0000-0100-000008000000}"/>
    <hyperlink ref="Q10" r:id="rId10" xr:uid="{00000000-0004-0000-0100-000009000000}"/>
    <hyperlink ref="S9" r:id="rId11" xr:uid="{00000000-0004-0000-0100-00000A000000}"/>
    <hyperlink ref="S10" r:id="rId12" xr:uid="{00000000-0004-0000-0100-00000B000000}"/>
    <hyperlink ref="S5" r:id="rId13" xr:uid="{00000000-0004-0000-0100-00000C000000}"/>
    <hyperlink ref="S8" r:id="rId14" xr:uid="{00000000-0004-0000-0100-00000D000000}"/>
    <hyperlink ref="S4" r:id="rId15" xr:uid="{00000000-0004-0000-0100-00000E000000}"/>
    <hyperlink ref="S7" r:id="rId16" xr:uid="{00000000-0004-0000-0100-00000F000000}"/>
    <hyperlink ref="S6" r:id="rId17" xr:uid="{00000000-0004-0000-0100-000010000000}"/>
    <hyperlink ref="Q16" r:id="rId18" xr:uid="{00000000-0004-0000-0100-000011000000}"/>
    <hyperlink ref="Q19" r:id="rId19" xr:uid="{00000000-0004-0000-0100-000012000000}"/>
    <hyperlink ref="S19" r:id="rId20" xr:uid="{00000000-0004-0000-0100-000013000000}"/>
    <hyperlink ref="Q18" r:id="rId21" xr:uid="{00000000-0004-0000-0100-000014000000}"/>
    <hyperlink ref="Q17" r:id="rId22" xr:uid="{00000000-0004-0000-0100-000015000000}"/>
    <hyperlink ref="S17" r:id="rId23" xr:uid="{00000000-0004-0000-0100-000016000000}"/>
    <hyperlink ref="Q12" r:id="rId24" xr:uid="{00000000-0004-0000-0100-000017000000}"/>
    <hyperlink ref="S12" r:id="rId25" xr:uid="{00000000-0004-0000-0100-000018000000}"/>
    <hyperlink ref="Q13" r:id="rId26" xr:uid="{00000000-0004-0000-0100-000019000000}"/>
    <hyperlink ref="S13" r:id="rId27" xr:uid="{00000000-0004-0000-0100-00001A000000}"/>
    <hyperlink ref="Q14" r:id="rId28" xr:uid="{00000000-0004-0000-0100-00001B000000}"/>
    <hyperlink ref="S14" r:id="rId29" xr:uid="{00000000-0004-0000-0100-00001C000000}"/>
    <hyperlink ref="Q15" r:id="rId30" xr:uid="{00000000-0004-0000-0100-00001D000000}"/>
    <hyperlink ref="S15" r:id="rId31" xr:uid="{00000000-0004-0000-0100-00001E000000}"/>
    <hyperlink ref="Q20" r:id="rId32" xr:uid="{00000000-0004-0000-0100-00001F000000}"/>
    <hyperlink ref="S20" r:id="rId33" xr:uid="{00000000-0004-0000-0100-00002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"/>
  <sheetViews>
    <sheetView topLeftCell="A17" workbookViewId="0">
      <selection activeCell="I24" sqref="I24"/>
    </sheetView>
  </sheetViews>
  <sheetFormatPr defaultRowHeight="14.4" x14ac:dyDescent="0.3"/>
  <cols>
    <col min="6" max="6" width="19.5546875" customWidth="1"/>
    <col min="7" max="7" width="13.44140625" customWidth="1"/>
    <col min="8" max="8" width="15.6640625" customWidth="1"/>
    <col min="9" max="9" width="17.109375" customWidth="1"/>
    <col min="10" max="10" width="14.88671875" customWidth="1"/>
  </cols>
  <sheetData>
    <row r="1" spans="1:16" ht="57.6" x14ac:dyDescent="0.3">
      <c r="A1" s="7" t="s">
        <v>0</v>
      </c>
      <c r="B1" s="7" t="s">
        <v>3</v>
      </c>
      <c r="C1" s="7" t="s">
        <v>4</v>
      </c>
      <c r="D1" s="7" t="s">
        <v>1</v>
      </c>
      <c r="E1" s="7" t="s">
        <v>2</v>
      </c>
      <c r="F1" s="7" t="s">
        <v>260</v>
      </c>
      <c r="G1" s="7" t="s">
        <v>261</v>
      </c>
      <c r="H1" s="7" t="s">
        <v>262</v>
      </c>
      <c r="I1" s="7" t="s">
        <v>263</v>
      </c>
      <c r="J1" s="7" t="s">
        <v>264</v>
      </c>
      <c r="K1" s="7" t="s">
        <v>266</v>
      </c>
      <c r="L1" s="7" t="s">
        <v>267</v>
      </c>
      <c r="N1" t="s">
        <v>268</v>
      </c>
      <c r="O1" s="31" t="s">
        <v>269</v>
      </c>
      <c r="P1" t="s">
        <v>270</v>
      </c>
    </row>
    <row r="2" spans="1:16" ht="43.2" x14ac:dyDescent="0.3">
      <c r="A2" s="2">
        <v>100</v>
      </c>
      <c r="B2" s="3" t="s">
        <v>12</v>
      </c>
      <c r="C2" s="3" t="s">
        <v>13</v>
      </c>
      <c r="D2" s="3" t="s">
        <v>10</v>
      </c>
      <c r="E2" s="3" t="s">
        <v>11</v>
      </c>
      <c r="F2" s="3">
        <f>SUM(('javasolt közeli'!F2*'javasolt közeli'!G2)*560)</f>
        <v>11200</v>
      </c>
      <c r="G2" s="3"/>
      <c r="H2" s="3">
        <f>SUM(('javasolt közeli'!J2*'javasolt közeli'!K2)*70)</f>
        <v>1400</v>
      </c>
      <c r="I2" s="3">
        <f>SUM(('javasolt közeli'!L2*'javasolt közeli'!M2)*170)</f>
        <v>1700</v>
      </c>
      <c r="J2" s="3">
        <f>SUM(('javasolt közeli'!N2*'javasolt közeli'!O2)*170)</f>
        <v>0</v>
      </c>
      <c r="K2" s="3">
        <f>SUM(F2:J2)</f>
        <v>14300</v>
      </c>
      <c r="L2" s="3"/>
      <c r="N2" t="s">
        <v>271</v>
      </c>
      <c r="O2" s="31" t="s">
        <v>272</v>
      </c>
    </row>
    <row r="3" spans="1:16" ht="57.6" x14ac:dyDescent="0.3">
      <c r="A3" s="2">
        <v>100</v>
      </c>
      <c r="B3" s="3" t="s">
        <v>12</v>
      </c>
      <c r="C3" s="3" t="s">
        <v>18</v>
      </c>
      <c r="D3" s="3" t="s">
        <v>10</v>
      </c>
      <c r="E3" s="3" t="s">
        <v>11</v>
      </c>
      <c r="F3" s="3">
        <f>SUM(('javasolt közeli'!F3*'javasolt közeli'!G3)*560)</f>
        <v>5600</v>
      </c>
      <c r="G3" s="3"/>
      <c r="H3" s="3">
        <f>SUM(('javasolt közeli'!J3*'javasolt közeli'!K3)*70)</f>
        <v>0</v>
      </c>
      <c r="I3" s="3">
        <f>SUM(('javasolt közeli'!L3*'javasolt közeli'!M3)*170)</f>
        <v>850</v>
      </c>
      <c r="J3" s="3">
        <f>SUM(('javasolt közeli'!N3*'javasolt közeli'!O3)*170)</f>
        <v>850</v>
      </c>
      <c r="K3" s="3">
        <f t="shared" ref="K3:K20" si="0">SUM(F3:J3)</f>
        <v>7300</v>
      </c>
      <c r="L3" s="3"/>
    </row>
    <row r="4" spans="1:16" ht="43.2" x14ac:dyDescent="0.3">
      <c r="A4" s="2">
        <v>100</v>
      </c>
      <c r="B4" s="3" t="s">
        <v>12</v>
      </c>
      <c r="C4" s="3" t="s">
        <v>21</v>
      </c>
      <c r="D4" s="3" t="s">
        <v>10</v>
      </c>
      <c r="E4" s="3" t="s">
        <v>11</v>
      </c>
      <c r="F4" s="3">
        <f>SUM(('javasolt közeli'!F4*'javasolt közeli'!G4)*560)</f>
        <v>10080</v>
      </c>
      <c r="G4" s="3"/>
      <c r="H4" s="3">
        <f>SUM(('javasolt közeli'!J4*'javasolt közeli'!K4)*70)</f>
        <v>0</v>
      </c>
      <c r="I4" s="3">
        <f>SUM(('javasolt közeli'!L4*'javasolt közeli'!M4)*170)</f>
        <v>0</v>
      </c>
      <c r="J4" s="3">
        <f>SUM(('javasolt közeli'!N4*'javasolt közeli'!O4)*170)</f>
        <v>0</v>
      </c>
      <c r="K4" s="3">
        <f t="shared" si="0"/>
        <v>10080</v>
      </c>
      <c r="L4" s="3"/>
    </row>
    <row r="5" spans="1:16" ht="43.2" x14ac:dyDescent="0.3">
      <c r="A5" s="2">
        <v>100</v>
      </c>
      <c r="B5" s="3" t="s">
        <v>24</v>
      </c>
      <c r="C5" s="3" t="s">
        <v>25</v>
      </c>
      <c r="D5" s="3" t="s">
        <v>10</v>
      </c>
      <c r="E5" s="3" t="s">
        <v>11</v>
      </c>
      <c r="F5" s="3">
        <f>SUM(('javasolt közeli'!F5*'javasolt közeli'!G5)*560)</f>
        <v>2800</v>
      </c>
      <c r="G5" s="3"/>
      <c r="H5" s="3">
        <f>SUM(('javasolt közeli'!J5*'javasolt közeli'!K5)*70)</f>
        <v>980</v>
      </c>
      <c r="I5" s="3">
        <f>SUM(('javasolt közeli'!L5*'javasolt közeli'!M5)*170)</f>
        <v>850</v>
      </c>
      <c r="J5" s="3">
        <f>SUM(('javasolt közeli'!N5*'javasolt közeli'!O5)*170)</f>
        <v>850</v>
      </c>
      <c r="K5" s="3">
        <f t="shared" si="0"/>
        <v>5480</v>
      </c>
      <c r="L5" s="3"/>
    </row>
    <row r="6" spans="1:16" ht="43.2" x14ac:dyDescent="0.3">
      <c r="A6" s="2">
        <v>99</v>
      </c>
      <c r="B6" s="3" t="s">
        <v>12</v>
      </c>
      <c r="C6" s="3" t="s">
        <v>35</v>
      </c>
      <c r="D6" s="3" t="s">
        <v>10</v>
      </c>
      <c r="E6" s="3" t="s">
        <v>11</v>
      </c>
      <c r="F6" s="3">
        <f>SUM(('javasolt közeli'!F6*'javasolt közeli'!G6)*560)</f>
        <v>5600</v>
      </c>
      <c r="G6" s="3"/>
      <c r="H6" s="3">
        <f>SUM(('javasolt közeli'!J6*'javasolt közeli'!K6)*70)</f>
        <v>0</v>
      </c>
      <c r="I6" s="3">
        <f>SUM(('javasolt közeli'!L6*'javasolt közeli'!M6)*170)</f>
        <v>850</v>
      </c>
      <c r="J6" s="3">
        <f>SUM(('javasolt közeli'!N6*'javasolt közeli'!O6)*170)</f>
        <v>0</v>
      </c>
      <c r="K6" s="3">
        <f t="shared" si="0"/>
        <v>6450</v>
      </c>
      <c r="L6" s="3"/>
    </row>
    <row r="7" spans="1:16" ht="57.6" x14ac:dyDescent="0.3">
      <c r="A7" s="2">
        <v>98</v>
      </c>
      <c r="B7" s="3" t="s">
        <v>12</v>
      </c>
      <c r="C7" s="3" t="s">
        <v>45</v>
      </c>
      <c r="D7" s="3" t="s">
        <v>10</v>
      </c>
      <c r="E7" s="3" t="s">
        <v>11</v>
      </c>
      <c r="F7" s="3">
        <f>SUM(('javasolt közeli'!F7*'javasolt közeli'!G7)*560)</f>
        <v>5600</v>
      </c>
      <c r="G7" s="3"/>
      <c r="H7" s="3">
        <f>SUM(('javasolt közeli'!J7*'javasolt közeli'!K7)*70)</f>
        <v>980</v>
      </c>
      <c r="I7" s="3">
        <f>SUM(('javasolt közeli'!L7*'javasolt közeli'!M7)*170)</f>
        <v>850</v>
      </c>
      <c r="J7" s="3">
        <f>SUM(('javasolt közeli'!N7*'javasolt közeli'!O7)*170)</f>
        <v>850</v>
      </c>
      <c r="K7" s="3">
        <f t="shared" si="0"/>
        <v>8280</v>
      </c>
      <c r="L7" s="3"/>
    </row>
    <row r="8" spans="1:16" ht="57.6" x14ac:dyDescent="0.3">
      <c r="A8" s="2">
        <v>81</v>
      </c>
      <c r="B8" s="3" t="s">
        <v>12</v>
      </c>
      <c r="C8" s="3" t="s">
        <v>59</v>
      </c>
      <c r="D8" s="3" t="s">
        <v>10</v>
      </c>
      <c r="E8" s="3" t="s">
        <v>11</v>
      </c>
      <c r="F8" s="3">
        <f>SUM(('javasolt közeli'!F8*'javasolt közeli'!G8)*560)</f>
        <v>2800</v>
      </c>
      <c r="G8" s="3"/>
      <c r="H8" s="3">
        <f>SUM(('javasolt közeli'!J8*'javasolt közeli'!K8)*70)</f>
        <v>980</v>
      </c>
      <c r="I8" s="3">
        <f>SUM(('javasolt közeli'!L8*'javasolt közeli'!M8)*170)</f>
        <v>850</v>
      </c>
      <c r="J8" s="3">
        <f>SUM(('javasolt közeli'!N8*'javasolt közeli'!O8)*170)</f>
        <v>850</v>
      </c>
      <c r="K8" s="3">
        <f t="shared" si="0"/>
        <v>5480</v>
      </c>
      <c r="L8" s="3"/>
    </row>
    <row r="9" spans="1:16" ht="43.2" x14ac:dyDescent="0.3">
      <c r="A9" s="2">
        <v>64</v>
      </c>
      <c r="B9" s="3" t="s">
        <v>24</v>
      </c>
      <c r="C9" s="3" t="s">
        <v>67</v>
      </c>
      <c r="D9" s="3" t="s">
        <v>10</v>
      </c>
      <c r="E9" s="3" t="s">
        <v>11</v>
      </c>
      <c r="F9" s="3">
        <f>SUM(('javasolt közeli'!F9*'javasolt közeli'!G9)*560)</f>
        <v>2800</v>
      </c>
      <c r="G9" s="3"/>
      <c r="H9" s="3">
        <f>SUM(('javasolt közeli'!J9*'javasolt közeli'!K9)*70)</f>
        <v>980</v>
      </c>
      <c r="I9" s="3">
        <f>SUM(('javasolt közeli'!L9*'javasolt közeli'!M9)*170)</f>
        <v>850</v>
      </c>
      <c r="J9" s="3">
        <f>SUM(('javasolt közeli'!N9*'javasolt közeli'!O9)*170)</f>
        <v>850</v>
      </c>
      <c r="K9" s="3">
        <f t="shared" si="0"/>
        <v>5480</v>
      </c>
      <c r="L9" s="3"/>
    </row>
    <row r="10" spans="1:16" ht="43.2" x14ac:dyDescent="0.3">
      <c r="A10" s="2">
        <v>64</v>
      </c>
      <c r="B10" s="3" t="s">
        <v>24</v>
      </c>
      <c r="C10" s="3" t="s">
        <v>70</v>
      </c>
      <c r="D10" s="3" t="s">
        <v>10</v>
      </c>
      <c r="E10" s="3" t="s">
        <v>11</v>
      </c>
      <c r="F10" s="3">
        <f>SUM(('javasolt közeli'!F10*'javasolt közeli'!G10)*560)</f>
        <v>2800</v>
      </c>
      <c r="G10" s="3"/>
      <c r="H10" s="3">
        <f>SUM(('javasolt közeli'!J10*'javasolt közeli'!K10)*70)</f>
        <v>980</v>
      </c>
      <c r="I10" s="3">
        <f>SUM(('javasolt közeli'!L10*'javasolt közeli'!M10)*170)</f>
        <v>850</v>
      </c>
      <c r="J10" s="3">
        <f>SUM(('javasolt közeli'!N10*'javasolt közeli'!O10)*170)</f>
        <v>850</v>
      </c>
      <c r="K10" s="3">
        <f t="shared" si="0"/>
        <v>5480</v>
      </c>
      <c r="L10" s="3"/>
    </row>
    <row r="11" spans="1:16" ht="100.8" x14ac:dyDescent="0.3">
      <c r="A11" s="2">
        <v>63</v>
      </c>
      <c r="B11" s="3" t="s">
        <v>12</v>
      </c>
      <c r="C11" s="3" t="s">
        <v>73</v>
      </c>
      <c r="D11" s="3" t="s">
        <v>10</v>
      </c>
      <c r="E11" s="3" t="s">
        <v>11</v>
      </c>
      <c r="F11" s="3">
        <f>SUM(('javasolt közeli'!F11*'javasolt közeli'!G11)*560)</f>
        <v>0</v>
      </c>
      <c r="G11" s="3"/>
      <c r="H11" s="3">
        <f>SUM(('javasolt közeli'!J11*'javasolt közeli'!K11)*70)</f>
        <v>0</v>
      </c>
      <c r="I11" s="3">
        <f>SUM(('javasolt közeli'!L11*'javasolt közeli'!M11)*170)</f>
        <v>0</v>
      </c>
      <c r="J11" s="3">
        <f>SUM(('javasolt közeli'!N11*'javasolt közeli'!O11)*170)</f>
        <v>1190</v>
      </c>
      <c r="K11" s="3">
        <f t="shared" si="0"/>
        <v>1190</v>
      </c>
      <c r="L11" s="3">
        <f>SUM(K2:K11)</f>
        <v>69520</v>
      </c>
    </row>
    <row r="12" spans="1:16" ht="41.4" x14ac:dyDescent="0.3">
      <c r="A12" s="10">
        <v>97</v>
      </c>
      <c r="B12" s="10" t="s">
        <v>12</v>
      </c>
      <c r="C12" s="10" t="s">
        <v>102</v>
      </c>
      <c r="D12" s="11" t="s">
        <v>110</v>
      </c>
      <c r="E12" s="10" t="s">
        <v>114</v>
      </c>
      <c r="F12" s="11">
        <f>SUM(('javasolt közeli'!F12*'javasolt közeli'!G12)*560)</f>
        <v>5600</v>
      </c>
      <c r="G12" s="11"/>
      <c r="H12" s="11">
        <f>SUM(('javasolt közeli'!J12*'javasolt közeli'!K12)*70)</f>
        <v>0</v>
      </c>
      <c r="I12" s="11">
        <f>SUM(('javasolt közeli'!L12*'javasolt közeli'!M12)*170)</f>
        <v>0</v>
      </c>
      <c r="J12" s="11">
        <f>SUM(('javasolt közeli'!N12*'javasolt közeli'!O12)*170)</f>
        <v>0</v>
      </c>
      <c r="K12" s="11">
        <f>SUM(F12:J12)</f>
        <v>5600</v>
      </c>
      <c r="L12" s="11"/>
    </row>
    <row r="13" spans="1:16" ht="41.4" x14ac:dyDescent="0.3">
      <c r="A13" s="10">
        <v>95</v>
      </c>
      <c r="B13" s="10" t="s">
        <v>12</v>
      </c>
      <c r="C13" s="10" t="s">
        <v>105</v>
      </c>
      <c r="D13" s="11" t="s">
        <v>110</v>
      </c>
      <c r="E13" s="10" t="s">
        <v>116</v>
      </c>
      <c r="F13" s="11">
        <f>SUM(('javasolt közeli'!F13*'javasolt közeli'!G13)*560)</f>
        <v>8400</v>
      </c>
      <c r="G13" s="11"/>
      <c r="H13" s="11">
        <f>SUM(('javasolt közeli'!J13*'javasolt közeli'!K13)*70)</f>
        <v>0</v>
      </c>
      <c r="I13" s="11">
        <f>SUM(('javasolt közeli'!L13*'javasolt közeli'!M13)*170)</f>
        <v>0</v>
      </c>
      <c r="J13" s="11">
        <f>SUM(('javasolt közeli'!N13*'javasolt közeli'!O13)*170)</f>
        <v>850</v>
      </c>
      <c r="K13" s="11">
        <f t="shared" si="0"/>
        <v>9250</v>
      </c>
      <c r="L13" s="11"/>
    </row>
    <row r="14" spans="1:16" ht="41.4" x14ac:dyDescent="0.3">
      <c r="A14" s="10">
        <v>93</v>
      </c>
      <c r="B14" s="10" t="s">
        <v>12</v>
      </c>
      <c r="C14" s="10" t="s">
        <v>102</v>
      </c>
      <c r="D14" s="11" t="s">
        <v>110</v>
      </c>
      <c r="E14" s="10" t="s">
        <v>117</v>
      </c>
      <c r="F14" s="11">
        <f>SUM(('javasolt közeli'!F14*'javasolt közeli'!G14)*560)</f>
        <v>6720</v>
      </c>
      <c r="G14" s="11"/>
      <c r="H14" s="11">
        <f>SUM(('javasolt közeli'!J14*'javasolt közeli'!K14)*70)</f>
        <v>0</v>
      </c>
      <c r="I14" s="11">
        <f>SUM(('javasolt közeli'!L14*'javasolt közeli'!M14)*170)</f>
        <v>0</v>
      </c>
      <c r="J14" s="11">
        <f>SUM(('javasolt közeli'!N14*'javasolt közeli'!O14)*170)</f>
        <v>0</v>
      </c>
      <c r="K14" s="11">
        <f t="shared" si="0"/>
        <v>6720</v>
      </c>
      <c r="L14" s="11"/>
    </row>
    <row r="15" spans="1:16" ht="41.4" x14ac:dyDescent="0.3">
      <c r="A15" s="10">
        <v>90</v>
      </c>
      <c r="B15" s="10" t="s">
        <v>12</v>
      </c>
      <c r="C15" s="10" t="s">
        <v>35</v>
      </c>
      <c r="D15" s="11" t="s">
        <v>110</v>
      </c>
      <c r="E15" s="10" t="s">
        <v>116</v>
      </c>
      <c r="F15" s="11">
        <f>SUM(('javasolt közeli'!F15*'javasolt közeli'!G15)*560)</f>
        <v>11200</v>
      </c>
      <c r="G15" s="11"/>
      <c r="H15" s="11">
        <f>SUM(('javasolt közeli'!J15*'javasolt közeli'!K15)*70)</f>
        <v>0</v>
      </c>
      <c r="I15" s="11">
        <f>SUM(('javasolt közeli'!L15*'javasolt közeli'!M15)*170)</f>
        <v>0</v>
      </c>
      <c r="J15" s="11">
        <f>SUM(('javasolt közeli'!N15*'javasolt közeli'!O15)*170)</f>
        <v>0</v>
      </c>
      <c r="K15" s="11">
        <f t="shared" si="0"/>
        <v>11200</v>
      </c>
      <c r="L15" s="11">
        <f>SUM(K12:K15)</f>
        <v>32770</v>
      </c>
    </row>
    <row r="16" spans="1:16" ht="92.4" x14ac:dyDescent="0.3">
      <c r="A16" s="12">
        <v>98</v>
      </c>
      <c r="B16" s="12" t="s">
        <v>12</v>
      </c>
      <c r="C16" s="13" t="s">
        <v>129</v>
      </c>
      <c r="D16" s="12" t="s">
        <v>137</v>
      </c>
      <c r="E16" s="13" t="s">
        <v>138</v>
      </c>
      <c r="F16" s="12">
        <f>SUM(('javasolt közeli'!F16*'javasolt közeli'!G16)*560)</f>
        <v>0</v>
      </c>
      <c r="G16" s="12"/>
      <c r="H16" s="12">
        <f>SUM(('javasolt közeli'!J16*'javasolt közeli'!K16)*70)</f>
        <v>980</v>
      </c>
      <c r="I16" s="12">
        <f>SUM(('javasolt közeli'!L16*'javasolt közeli'!M16)*170)</f>
        <v>3570</v>
      </c>
      <c r="J16" s="12">
        <f>SUM(('javasolt közeli'!N16*'javasolt közeli'!O16)*170)</f>
        <v>0</v>
      </c>
      <c r="K16" s="12">
        <f t="shared" si="0"/>
        <v>4550</v>
      </c>
      <c r="L16" s="12">
        <v>4550</v>
      </c>
    </row>
    <row r="17" spans="1:12" ht="57.6" x14ac:dyDescent="0.3">
      <c r="A17" s="17">
        <v>95</v>
      </c>
      <c r="B17" s="17" t="s">
        <v>12</v>
      </c>
      <c r="C17" s="17" t="s">
        <v>150</v>
      </c>
      <c r="D17" s="17" t="s">
        <v>156</v>
      </c>
      <c r="E17" s="17" t="s">
        <v>157</v>
      </c>
      <c r="F17" s="17">
        <f>SUM(('javasolt közeli'!F17*'javasolt közeli'!G17)*560)</f>
        <v>5600</v>
      </c>
      <c r="G17" s="17"/>
      <c r="H17" s="17">
        <f>SUM(('javasolt közeli'!J17*'javasolt közeli'!K17)*70)</f>
        <v>0</v>
      </c>
      <c r="I17" s="17">
        <f>SUM(('javasolt közeli'!L17*'javasolt közeli'!M17)*170)</f>
        <v>850</v>
      </c>
      <c r="J17" s="17">
        <f>SUM(('javasolt közeli'!N17*'javasolt közeli'!O17)*170)</f>
        <v>0</v>
      </c>
      <c r="K17" s="17">
        <f t="shared" si="0"/>
        <v>6450</v>
      </c>
      <c r="L17" s="17"/>
    </row>
    <row r="18" spans="1:12" ht="43.2" x14ac:dyDescent="0.3">
      <c r="A18" s="17">
        <v>86</v>
      </c>
      <c r="B18" s="17" t="s">
        <v>12</v>
      </c>
      <c r="C18" s="17" t="s">
        <v>151</v>
      </c>
      <c r="D18" s="17" t="s">
        <v>156</v>
      </c>
      <c r="E18" s="17" t="s">
        <v>157</v>
      </c>
      <c r="F18" s="17">
        <f>SUM(('javasolt közeli'!F18*'javasolt közeli'!G18)*560)</f>
        <v>5600</v>
      </c>
      <c r="G18" s="17"/>
      <c r="H18" s="17">
        <f>SUM(('javasolt közeli'!J18*'javasolt közeli'!K18)*70)</f>
        <v>0</v>
      </c>
      <c r="I18" s="17">
        <f>SUM(('javasolt közeli'!L18*'javasolt közeli'!M18)*170)</f>
        <v>850</v>
      </c>
      <c r="J18" s="17">
        <f>SUM(('javasolt közeli'!N18*'javasolt közeli'!O18)*170)</f>
        <v>850</v>
      </c>
      <c r="K18" s="17">
        <f t="shared" si="0"/>
        <v>7300</v>
      </c>
      <c r="L18" s="17"/>
    </row>
    <row r="19" spans="1:12" ht="129.6" x14ac:dyDescent="0.3">
      <c r="A19" s="25">
        <v>62</v>
      </c>
      <c r="B19" s="25" t="s">
        <v>152</v>
      </c>
      <c r="C19" s="25" t="s">
        <v>153</v>
      </c>
      <c r="D19" s="25" t="s">
        <v>156</v>
      </c>
      <c r="E19" s="25" t="s">
        <v>158</v>
      </c>
      <c r="F19" s="17">
        <f>SUM(('javasolt közeli'!F19*'javasolt közeli'!G19)*560)</f>
        <v>4480</v>
      </c>
      <c r="G19" s="25"/>
      <c r="H19" s="17">
        <f>SUM(('javasolt közeli'!J19*'javasolt közeli'!K19)*70)</f>
        <v>4200</v>
      </c>
      <c r="I19" s="17">
        <f>SUM(('javasolt közeli'!L19*'javasolt közeli'!M19)*170)</f>
        <v>6800</v>
      </c>
      <c r="J19" s="17">
        <f>SUM(('javasolt közeli'!N19*'javasolt közeli'!O19)*170)</f>
        <v>1360</v>
      </c>
      <c r="K19" s="17">
        <f t="shared" si="0"/>
        <v>16840</v>
      </c>
      <c r="L19" s="25">
        <f>SUM(K17:K19)</f>
        <v>30590</v>
      </c>
    </row>
    <row r="20" spans="1:12" ht="57.6" x14ac:dyDescent="0.3">
      <c r="A20" s="1">
        <v>98</v>
      </c>
      <c r="B20" s="1" t="s">
        <v>176</v>
      </c>
      <c r="C20" s="1" t="s">
        <v>174</v>
      </c>
      <c r="D20" s="1" t="s">
        <v>175</v>
      </c>
      <c r="E20" s="1"/>
      <c r="F20" s="1">
        <f>SUM(('javasolt közeli'!F20*'javasolt közeli'!G20)*560)</f>
        <v>5600</v>
      </c>
      <c r="G20" s="1"/>
      <c r="H20" s="1">
        <f>SUM(('javasolt közeli'!J20*'javasolt közeli'!K20)*70)</f>
        <v>0</v>
      </c>
      <c r="I20" s="1">
        <f>SUM(('javasolt közeli'!L20*'javasolt közeli'!M20)*170)</f>
        <v>850</v>
      </c>
      <c r="J20" s="1">
        <f>SUM(('javasolt közeli'!N20*'javasolt közeli'!O20)*170)</f>
        <v>850</v>
      </c>
      <c r="K20" s="1">
        <f t="shared" si="0"/>
        <v>7300</v>
      </c>
      <c r="L20" s="1">
        <v>7300</v>
      </c>
    </row>
    <row r="21" spans="1:12" x14ac:dyDescent="0.3">
      <c r="L21" s="32">
        <f>SUM(L2:L20)</f>
        <v>144730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7"/>
  <sheetViews>
    <sheetView workbookViewId="0">
      <selection activeCell="T6" sqref="T6"/>
    </sheetView>
  </sheetViews>
  <sheetFormatPr defaultRowHeight="14.4" x14ac:dyDescent="0.3"/>
  <sheetData>
    <row r="1" spans="1:22" ht="158.4" x14ac:dyDescent="0.3">
      <c r="A1" s="7" t="s">
        <v>0</v>
      </c>
      <c r="B1" s="7" t="s">
        <v>3</v>
      </c>
      <c r="C1" s="7" t="s">
        <v>4</v>
      </c>
      <c r="D1" s="7" t="s">
        <v>1</v>
      </c>
      <c r="E1" s="7" t="s">
        <v>2</v>
      </c>
      <c r="F1" s="7" t="s">
        <v>259</v>
      </c>
      <c r="G1" s="7" t="s">
        <v>258</v>
      </c>
      <c r="H1" s="7" t="s">
        <v>256</v>
      </c>
      <c r="I1" s="7" t="s">
        <v>257</v>
      </c>
      <c r="J1" s="7" t="s">
        <v>187</v>
      </c>
      <c r="K1" s="7" t="s">
        <v>227</v>
      </c>
      <c r="L1" s="7" t="s">
        <v>252</v>
      </c>
      <c r="M1" s="7" t="s">
        <v>253</v>
      </c>
      <c r="N1" s="7" t="s">
        <v>254</v>
      </c>
      <c r="O1" s="7" t="s">
        <v>255</v>
      </c>
      <c r="P1" s="7" t="s">
        <v>5</v>
      </c>
      <c r="Q1" s="7" t="s">
        <v>6</v>
      </c>
      <c r="R1" s="7" t="s">
        <v>7</v>
      </c>
      <c r="S1" s="7" t="s">
        <v>8</v>
      </c>
      <c r="T1" s="7" t="s">
        <v>9</v>
      </c>
      <c r="V1" s="30"/>
    </row>
    <row r="2" spans="1:22" ht="86.4" x14ac:dyDescent="0.3">
      <c r="A2" s="2">
        <v>100</v>
      </c>
      <c r="B2" s="3" t="s">
        <v>29</v>
      </c>
      <c r="C2" s="3" t="s">
        <v>30</v>
      </c>
      <c r="D2" s="3" t="s">
        <v>10</v>
      </c>
      <c r="E2" s="3" t="s">
        <v>28</v>
      </c>
      <c r="F2" s="3">
        <v>1</v>
      </c>
      <c r="G2" s="3">
        <v>4</v>
      </c>
      <c r="H2" s="3"/>
      <c r="I2" s="3"/>
      <c r="J2" s="3">
        <v>2</v>
      </c>
      <c r="K2" s="3">
        <v>14</v>
      </c>
      <c r="L2" s="3">
        <v>2</v>
      </c>
      <c r="M2" s="3">
        <v>10</v>
      </c>
      <c r="N2" s="3">
        <v>2</v>
      </c>
      <c r="O2" s="3">
        <v>10</v>
      </c>
      <c r="P2" s="5" t="s">
        <v>31</v>
      </c>
      <c r="Q2" s="4" t="s">
        <v>32</v>
      </c>
      <c r="R2" s="3" t="s">
        <v>33</v>
      </c>
      <c r="S2" s="4" t="s">
        <v>34</v>
      </c>
      <c r="T2" s="3"/>
    </row>
    <row r="3" spans="1:22" ht="43.2" x14ac:dyDescent="0.3">
      <c r="A3" s="2">
        <v>99</v>
      </c>
      <c r="B3" s="3" t="s">
        <v>39</v>
      </c>
      <c r="C3" s="3" t="s">
        <v>40</v>
      </c>
      <c r="D3" s="3" t="s">
        <v>10</v>
      </c>
      <c r="E3" s="3" t="s">
        <v>38</v>
      </c>
      <c r="F3" s="3"/>
      <c r="G3" s="3"/>
      <c r="H3" s="3"/>
      <c r="I3" s="3"/>
      <c r="J3" s="3">
        <v>1</v>
      </c>
      <c r="K3" s="3">
        <v>14</v>
      </c>
      <c r="L3" s="3">
        <v>1</v>
      </c>
      <c r="M3" s="3">
        <v>10</v>
      </c>
      <c r="N3" s="3">
        <v>2</v>
      </c>
      <c r="O3" s="3">
        <v>10</v>
      </c>
      <c r="P3" s="4" t="s">
        <v>41</v>
      </c>
      <c r="Q3" s="4" t="s">
        <v>42</v>
      </c>
      <c r="R3" s="3" t="s">
        <v>43</v>
      </c>
      <c r="S3" s="4" t="s">
        <v>44</v>
      </c>
      <c r="T3" s="3"/>
    </row>
    <row r="4" spans="1:22" ht="115.2" x14ac:dyDescent="0.3">
      <c r="A4" s="2">
        <v>87</v>
      </c>
      <c r="B4" s="3" t="s">
        <v>49</v>
      </c>
      <c r="C4" s="3" t="s">
        <v>50</v>
      </c>
      <c r="D4" s="3" t="s">
        <v>10</v>
      </c>
      <c r="E4" s="3" t="s">
        <v>48</v>
      </c>
      <c r="F4" s="3"/>
      <c r="G4" s="3"/>
      <c r="H4" s="3"/>
      <c r="I4" s="3"/>
      <c r="J4" s="3">
        <v>1</v>
      </c>
      <c r="K4" s="3">
        <v>14</v>
      </c>
      <c r="L4" s="3">
        <v>2</v>
      </c>
      <c r="M4" s="3">
        <v>14</v>
      </c>
      <c r="N4" s="3"/>
      <c r="O4" s="3"/>
      <c r="P4" s="4" t="s">
        <v>51</v>
      </c>
      <c r="Q4" s="3" t="s">
        <v>52</v>
      </c>
      <c r="R4" s="3" t="s">
        <v>53</v>
      </c>
      <c r="S4" s="4" t="s">
        <v>54</v>
      </c>
      <c r="T4" s="3"/>
    </row>
    <row r="5" spans="1:22" ht="115.2" x14ac:dyDescent="0.3">
      <c r="A5" s="2">
        <v>82</v>
      </c>
      <c r="B5" s="3" t="s">
        <v>55</v>
      </c>
      <c r="C5" s="3" t="s">
        <v>56</v>
      </c>
      <c r="D5" s="3" t="s">
        <v>10</v>
      </c>
      <c r="E5" s="3" t="s">
        <v>48</v>
      </c>
      <c r="F5" s="3"/>
      <c r="G5" s="3"/>
      <c r="H5" s="3"/>
      <c r="I5" s="3"/>
      <c r="J5" s="3">
        <v>1</v>
      </c>
      <c r="K5" s="3">
        <v>14</v>
      </c>
      <c r="L5" s="3">
        <v>2</v>
      </c>
      <c r="M5" s="3">
        <v>14</v>
      </c>
      <c r="N5" s="3"/>
      <c r="O5" s="3"/>
      <c r="P5" s="3" t="s">
        <v>51</v>
      </c>
      <c r="Q5" s="3" t="s">
        <v>52</v>
      </c>
      <c r="R5" s="3" t="s">
        <v>57</v>
      </c>
      <c r="S5" s="4" t="s">
        <v>58</v>
      </c>
      <c r="T5" s="3"/>
    </row>
    <row r="6" spans="1:22" ht="57.6" x14ac:dyDescent="0.3">
      <c r="A6" s="2">
        <v>82</v>
      </c>
      <c r="B6" s="3" t="s">
        <v>39</v>
      </c>
      <c r="C6" s="3" t="s">
        <v>273</v>
      </c>
      <c r="D6" s="3" t="s">
        <v>10</v>
      </c>
      <c r="E6" s="3" t="s">
        <v>274</v>
      </c>
      <c r="F6" s="3"/>
      <c r="G6" s="3"/>
      <c r="H6" s="3"/>
      <c r="I6" s="3"/>
      <c r="J6" s="3"/>
      <c r="K6" s="3"/>
      <c r="L6" s="3">
        <v>1</v>
      </c>
      <c r="M6" s="3">
        <v>7</v>
      </c>
      <c r="N6" s="3"/>
      <c r="O6" s="3"/>
      <c r="P6" s="3" t="s">
        <v>275</v>
      </c>
      <c r="Q6" s="3" t="s">
        <v>276</v>
      </c>
      <c r="R6" s="3" t="s">
        <v>277</v>
      </c>
      <c r="S6" s="4" t="s">
        <v>278</v>
      </c>
      <c r="T6" s="3"/>
    </row>
    <row r="7" spans="1:22" ht="57.6" x14ac:dyDescent="0.3">
      <c r="A7" s="2">
        <v>81</v>
      </c>
      <c r="B7" s="3" t="s">
        <v>62</v>
      </c>
      <c r="C7" s="3" t="s">
        <v>63</v>
      </c>
      <c r="D7" s="3" t="s">
        <v>10</v>
      </c>
      <c r="E7" s="3" t="s">
        <v>11</v>
      </c>
      <c r="F7" s="3">
        <v>1</v>
      </c>
      <c r="G7" s="3">
        <v>5</v>
      </c>
      <c r="H7" s="3"/>
      <c r="I7" s="3"/>
      <c r="J7" s="3"/>
      <c r="K7" s="3"/>
      <c r="L7" s="3"/>
      <c r="M7" s="3"/>
      <c r="N7" s="3">
        <v>2</v>
      </c>
      <c r="O7" s="3">
        <v>12</v>
      </c>
      <c r="P7" s="3" t="s">
        <v>14</v>
      </c>
      <c r="Q7" s="4" t="s">
        <v>15</v>
      </c>
      <c r="R7" s="3" t="s">
        <v>64</v>
      </c>
      <c r="S7" s="4" t="s">
        <v>65</v>
      </c>
      <c r="T7" s="6" t="s">
        <v>66</v>
      </c>
    </row>
    <row r="8" spans="1:22" ht="72" x14ac:dyDescent="0.3">
      <c r="A8" s="2">
        <v>50</v>
      </c>
      <c r="B8" s="3" t="s">
        <v>79</v>
      </c>
      <c r="C8" s="3" t="s">
        <v>80</v>
      </c>
      <c r="D8" s="3" t="s">
        <v>10</v>
      </c>
      <c r="E8" s="3" t="s">
        <v>78</v>
      </c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81</v>
      </c>
      <c r="Q8" s="4" t="s">
        <v>82</v>
      </c>
      <c r="R8" s="3" t="s">
        <v>83</v>
      </c>
      <c r="S8" s="4" t="s">
        <v>84</v>
      </c>
      <c r="T8" s="3"/>
    </row>
    <row r="9" spans="1:22" ht="100.8" x14ac:dyDescent="0.3">
      <c r="A9" s="8">
        <v>59</v>
      </c>
      <c r="B9" s="9" t="s">
        <v>88</v>
      </c>
      <c r="C9" s="9" t="s">
        <v>85</v>
      </c>
      <c r="D9" s="9" t="s">
        <v>86</v>
      </c>
      <c r="E9" s="9" t="s">
        <v>196</v>
      </c>
      <c r="F9" s="9">
        <v>1</v>
      </c>
      <c r="G9" s="9">
        <v>6</v>
      </c>
      <c r="H9" s="9"/>
      <c r="I9" s="9"/>
      <c r="J9" s="9"/>
      <c r="K9" s="9"/>
      <c r="L9" s="9">
        <v>2</v>
      </c>
      <c r="M9" s="9">
        <v>10</v>
      </c>
      <c r="N9" s="9"/>
      <c r="O9" s="9"/>
      <c r="P9" s="9" t="s">
        <v>192</v>
      </c>
      <c r="Q9" s="21" t="s">
        <v>193</v>
      </c>
      <c r="R9" s="9" t="s">
        <v>194</v>
      </c>
      <c r="S9" s="21" t="s">
        <v>195</v>
      </c>
      <c r="T9" s="9"/>
    </row>
    <row r="10" spans="1:22" ht="129.6" x14ac:dyDescent="0.3">
      <c r="A10" s="8">
        <v>56</v>
      </c>
      <c r="B10" s="9" t="s">
        <v>89</v>
      </c>
      <c r="C10" s="9" t="s">
        <v>87</v>
      </c>
      <c r="D10" s="9" t="s">
        <v>86</v>
      </c>
      <c r="E10" s="9" t="s">
        <v>197</v>
      </c>
      <c r="F10" s="9"/>
      <c r="G10" s="9"/>
      <c r="H10" s="9"/>
      <c r="I10" s="9"/>
      <c r="J10" s="9"/>
      <c r="K10" s="9"/>
      <c r="L10" s="9">
        <v>2</v>
      </c>
      <c r="M10" s="9">
        <v>14</v>
      </c>
      <c r="N10" s="9"/>
      <c r="O10" s="9"/>
      <c r="P10" s="9" t="s">
        <v>188</v>
      </c>
      <c r="Q10" s="9" t="s">
        <v>189</v>
      </c>
      <c r="R10" s="9" t="s">
        <v>190</v>
      </c>
      <c r="S10" s="21" t="s">
        <v>191</v>
      </c>
      <c r="T10" s="9"/>
    </row>
    <row r="11" spans="1:22" ht="55.2" x14ac:dyDescent="0.3">
      <c r="A11" s="10">
        <v>100</v>
      </c>
      <c r="B11" s="10" t="s">
        <v>90</v>
      </c>
      <c r="C11" s="10" t="s">
        <v>98</v>
      </c>
      <c r="D11" s="11" t="s">
        <v>110</v>
      </c>
      <c r="E11" s="10" t="s">
        <v>111</v>
      </c>
      <c r="F11" s="11">
        <v>10</v>
      </c>
      <c r="G11" s="11">
        <v>5</v>
      </c>
      <c r="H11" s="11"/>
      <c r="I11" s="11"/>
      <c r="J11" s="11"/>
      <c r="K11" s="11"/>
      <c r="L11" s="11"/>
      <c r="M11" s="11"/>
      <c r="N11" s="11"/>
      <c r="O11" s="11"/>
      <c r="P11" s="10" t="s">
        <v>121</v>
      </c>
      <c r="Q11" s="22" t="s">
        <v>198</v>
      </c>
      <c r="R11" s="11" t="s">
        <v>200</v>
      </c>
      <c r="S11" s="11"/>
      <c r="T11" s="11"/>
    </row>
    <row r="12" spans="1:22" ht="72" x14ac:dyDescent="0.3">
      <c r="A12" s="10">
        <v>99</v>
      </c>
      <c r="B12" s="10" t="s">
        <v>91</v>
      </c>
      <c r="C12" s="10" t="s">
        <v>99</v>
      </c>
      <c r="D12" s="11" t="s">
        <v>110</v>
      </c>
      <c r="E12" s="10" t="s">
        <v>201</v>
      </c>
      <c r="F12" s="11">
        <v>1</v>
      </c>
      <c r="G12" s="11">
        <v>3</v>
      </c>
      <c r="H12" s="11"/>
      <c r="I12" s="11"/>
      <c r="J12" s="11"/>
      <c r="K12" s="11"/>
      <c r="L12" s="11"/>
      <c r="M12" s="11"/>
      <c r="N12" s="11"/>
      <c r="O12" s="11"/>
      <c r="P12" s="10" t="s">
        <v>122</v>
      </c>
      <c r="Q12" s="22" t="s">
        <v>204</v>
      </c>
      <c r="R12" s="11" t="s">
        <v>205</v>
      </c>
      <c r="S12" s="22" t="s">
        <v>206</v>
      </c>
      <c r="T12" s="11"/>
    </row>
    <row r="13" spans="1:22" ht="57.6" x14ac:dyDescent="0.3">
      <c r="A13" s="10">
        <v>98</v>
      </c>
      <c r="B13" s="10" t="s">
        <v>92</v>
      </c>
      <c r="C13" s="10" t="s">
        <v>100</v>
      </c>
      <c r="D13" s="11" t="s">
        <v>110</v>
      </c>
      <c r="E13" s="10" t="s">
        <v>112</v>
      </c>
      <c r="F13" s="11">
        <v>2</v>
      </c>
      <c r="G13" s="11">
        <v>5</v>
      </c>
      <c r="H13" s="11">
        <v>1</v>
      </c>
      <c r="I13" s="11">
        <v>5</v>
      </c>
      <c r="J13" s="11"/>
      <c r="K13" s="11"/>
      <c r="L13" s="11">
        <v>1</v>
      </c>
      <c r="M13" s="11">
        <v>14</v>
      </c>
      <c r="N13" s="11"/>
      <c r="O13" s="11"/>
      <c r="P13" s="10" t="s">
        <v>123</v>
      </c>
      <c r="Q13" s="22" t="s">
        <v>199</v>
      </c>
      <c r="R13" s="11" t="s">
        <v>202</v>
      </c>
      <c r="S13" s="22" t="s">
        <v>203</v>
      </c>
      <c r="T13" s="11"/>
    </row>
    <row r="14" spans="1:22" ht="43.2" x14ac:dyDescent="0.3">
      <c r="A14" s="10">
        <v>98</v>
      </c>
      <c r="B14" s="10" t="s">
        <v>93</v>
      </c>
      <c r="C14" s="10" t="s">
        <v>101</v>
      </c>
      <c r="D14" s="11" t="s">
        <v>110</v>
      </c>
      <c r="E14" s="10" t="s">
        <v>113</v>
      </c>
      <c r="F14" s="11">
        <v>3</v>
      </c>
      <c r="G14" s="11">
        <v>5</v>
      </c>
      <c r="H14" s="11"/>
      <c r="I14" s="11"/>
      <c r="J14" s="11"/>
      <c r="K14" s="11"/>
      <c r="L14" s="11"/>
      <c r="M14" s="11"/>
      <c r="N14" s="11">
        <v>1</v>
      </c>
      <c r="O14" s="11">
        <v>14</v>
      </c>
      <c r="P14" s="10" t="s">
        <v>124</v>
      </c>
      <c r="Q14" s="22" t="s">
        <v>207</v>
      </c>
      <c r="R14" s="11" t="s">
        <v>208</v>
      </c>
      <c r="S14" s="22" t="s">
        <v>209</v>
      </c>
      <c r="T14" s="11"/>
    </row>
    <row r="15" spans="1:22" ht="57.6" x14ac:dyDescent="0.3">
      <c r="A15" s="10">
        <v>97</v>
      </c>
      <c r="B15" s="10" t="s">
        <v>94</v>
      </c>
      <c r="C15" s="10" t="s">
        <v>103</v>
      </c>
      <c r="D15" s="11" t="s">
        <v>110</v>
      </c>
      <c r="E15" s="10" t="s">
        <v>115</v>
      </c>
      <c r="F15" s="11">
        <v>3</v>
      </c>
      <c r="G15" s="11">
        <v>4</v>
      </c>
      <c r="H15" s="11"/>
      <c r="I15" s="11"/>
      <c r="J15" s="11"/>
      <c r="K15" s="11"/>
      <c r="L15" s="11"/>
      <c r="M15" s="11"/>
      <c r="N15" s="11">
        <v>1</v>
      </c>
      <c r="O15" s="11">
        <v>10</v>
      </c>
      <c r="P15" s="10" t="s">
        <v>125</v>
      </c>
      <c r="Q15" s="22" t="s">
        <v>213</v>
      </c>
      <c r="R15" s="11" t="s">
        <v>214</v>
      </c>
      <c r="S15" s="22" t="s">
        <v>215</v>
      </c>
      <c r="T15" s="11"/>
    </row>
    <row r="16" spans="1:22" ht="43.2" x14ac:dyDescent="0.3">
      <c r="A16" s="10">
        <v>96</v>
      </c>
      <c r="B16" s="10" t="s">
        <v>93</v>
      </c>
      <c r="C16" s="10" t="s">
        <v>104</v>
      </c>
      <c r="D16" s="11" t="s">
        <v>110</v>
      </c>
      <c r="E16" s="10" t="s">
        <v>113</v>
      </c>
      <c r="F16" s="11"/>
      <c r="G16" s="11"/>
      <c r="H16" s="11"/>
      <c r="I16" s="11"/>
      <c r="J16" s="11"/>
      <c r="K16" s="11"/>
      <c r="L16" s="11"/>
      <c r="M16" s="11"/>
      <c r="N16" s="11">
        <v>1</v>
      </c>
      <c r="O16" s="11">
        <v>14</v>
      </c>
      <c r="P16" s="10" t="s">
        <v>124</v>
      </c>
      <c r="Q16" s="22" t="s">
        <v>207</v>
      </c>
      <c r="R16" s="11" t="s">
        <v>216</v>
      </c>
      <c r="S16" s="22" t="s">
        <v>217</v>
      </c>
      <c r="T16" s="11"/>
    </row>
    <row r="17" spans="1:20" ht="72" x14ac:dyDescent="0.3">
      <c r="A17" s="10">
        <v>92</v>
      </c>
      <c r="B17" s="10" t="s">
        <v>90</v>
      </c>
      <c r="C17" s="10" t="s">
        <v>106</v>
      </c>
      <c r="D17" s="11" t="s">
        <v>110</v>
      </c>
      <c r="E17" s="10" t="s">
        <v>114</v>
      </c>
      <c r="F17" s="11">
        <v>1</v>
      </c>
      <c r="G17" s="11">
        <v>6</v>
      </c>
      <c r="H17" s="11"/>
      <c r="I17" s="11"/>
      <c r="J17" s="11">
        <v>1</v>
      </c>
      <c r="K17" s="11">
        <v>30</v>
      </c>
      <c r="L17" s="11">
        <v>1</v>
      </c>
      <c r="M17" s="11">
        <v>14</v>
      </c>
      <c r="N17" s="11"/>
      <c r="O17" s="11"/>
      <c r="P17" s="10" t="s">
        <v>232</v>
      </c>
      <c r="Q17" s="22" t="s">
        <v>224</v>
      </c>
      <c r="R17" s="11" t="s">
        <v>225</v>
      </c>
      <c r="S17" s="22" t="s">
        <v>226</v>
      </c>
      <c r="T17" s="11"/>
    </row>
    <row r="18" spans="1:20" ht="69" x14ac:dyDescent="0.3">
      <c r="A18" s="10">
        <v>84</v>
      </c>
      <c r="B18" s="10" t="s">
        <v>95</v>
      </c>
      <c r="C18" s="10" t="s">
        <v>107</v>
      </c>
      <c r="D18" s="11" t="s">
        <v>110</v>
      </c>
      <c r="E18" s="10" t="s">
        <v>118</v>
      </c>
      <c r="F18" s="11"/>
      <c r="G18" s="11"/>
      <c r="H18" s="11"/>
      <c r="I18" s="11"/>
      <c r="J18" s="11">
        <v>2</v>
      </c>
      <c r="K18" s="11">
        <v>5</v>
      </c>
      <c r="L18" s="11">
        <v>2</v>
      </c>
      <c r="M18" s="11">
        <v>10</v>
      </c>
      <c r="N18" s="11"/>
      <c r="O18" s="11"/>
      <c r="P18" s="10" t="s">
        <v>231</v>
      </c>
      <c r="Q18" s="11" t="s">
        <v>230</v>
      </c>
      <c r="R18" s="11" t="s">
        <v>235</v>
      </c>
      <c r="S18" s="22" t="s">
        <v>234</v>
      </c>
      <c r="T18" s="11"/>
    </row>
    <row r="19" spans="1:20" ht="57.6" x14ac:dyDescent="0.3">
      <c r="A19" s="10">
        <v>65</v>
      </c>
      <c r="B19" s="10" t="s">
        <v>96</v>
      </c>
      <c r="C19" s="10" t="s">
        <v>108</v>
      </c>
      <c r="D19" s="11" t="s">
        <v>110</v>
      </c>
      <c r="E19" s="10" t="s">
        <v>119</v>
      </c>
      <c r="F19" s="11">
        <v>1</v>
      </c>
      <c r="G19" s="11">
        <v>4</v>
      </c>
      <c r="H19" s="11"/>
      <c r="I19" s="11"/>
      <c r="J19" s="11"/>
      <c r="K19" s="11"/>
      <c r="L19" s="11">
        <v>2</v>
      </c>
      <c r="M19" s="11">
        <v>12</v>
      </c>
      <c r="N19" s="11"/>
      <c r="O19" s="11"/>
      <c r="P19" s="10" t="s">
        <v>238</v>
      </c>
      <c r="Q19" s="22" t="s">
        <v>236</v>
      </c>
      <c r="R19" s="11" t="s">
        <v>237</v>
      </c>
      <c r="S19" s="22" t="s">
        <v>239</v>
      </c>
      <c r="T19" s="11"/>
    </row>
    <row r="20" spans="1:20" ht="67.2" customHeight="1" x14ac:dyDescent="0.3">
      <c r="A20" s="26">
        <v>63</v>
      </c>
      <c r="B20" s="26" t="s">
        <v>97</v>
      </c>
      <c r="C20" s="26" t="s">
        <v>109</v>
      </c>
      <c r="D20" s="27" t="s">
        <v>110</v>
      </c>
      <c r="E20" s="26" t="s">
        <v>120</v>
      </c>
      <c r="F20" s="11">
        <v>2</v>
      </c>
      <c r="G20" s="11">
        <v>5</v>
      </c>
      <c r="H20" s="11"/>
      <c r="I20" s="11"/>
      <c r="J20" s="11"/>
      <c r="K20" s="11"/>
      <c r="L20" s="11">
        <v>2</v>
      </c>
      <c r="M20" s="11">
        <v>7</v>
      </c>
      <c r="N20" s="27"/>
      <c r="O20" s="27"/>
      <c r="P20" s="26" t="s">
        <v>128</v>
      </c>
      <c r="Q20" s="28" t="s">
        <v>240</v>
      </c>
      <c r="R20" s="27" t="s">
        <v>241</v>
      </c>
      <c r="S20" s="28" t="s">
        <v>242</v>
      </c>
      <c r="T20" s="11"/>
    </row>
    <row r="21" spans="1:20" ht="92.4" x14ac:dyDescent="0.3">
      <c r="A21" s="12">
        <v>98</v>
      </c>
      <c r="B21" s="12" t="s">
        <v>130</v>
      </c>
      <c r="C21" s="13" t="s">
        <v>131</v>
      </c>
      <c r="D21" s="12" t="s">
        <v>137</v>
      </c>
      <c r="E21" s="13" t="s">
        <v>138</v>
      </c>
      <c r="F21" s="12"/>
      <c r="G21" s="12"/>
      <c r="H21" s="12"/>
      <c r="I21" s="12"/>
      <c r="J21" s="12">
        <v>2</v>
      </c>
      <c r="K21" s="12">
        <v>7</v>
      </c>
      <c r="L21" s="12">
        <v>3</v>
      </c>
      <c r="M21" s="12">
        <v>7</v>
      </c>
      <c r="N21" s="12"/>
      <c r="O21" s="12"/>
      <c r="P21" s="12" t="s">
        <v>140</v>
      </c>
      <c r="Q21" s="14" t="s">
        <v>141</v>
      </c>
      <c r="R21" s="13" t="s">
        <v>142</v>
      </c>
      <c r="S21" s="15" t="s">
        <v>143</v>
      </c>
      <c r="T21" s="12"/>
    </row>
    <row r="22" spans="1:20" ht="92.4" x14ac:dyDescent="0.3">
      <c r="A22" s="12">
        <v>98</v>
      </c>
      <c r="B22" s="12" t="s">
        <v>132</v>
      </c>
      <c r="C22" s="13" t="s">
        <v>133</v>
      </c>
      <c r="D22" s="12" t="s">
        <v>137</v>
      </c>
      <c r="E22" s="13" t="s">
        <v>138</v>
      </c>
      <c r="F22" s="12"/>
      <c r="G22" s="12"/>
      <c r="H22" s="12"/>
      <c r="I22" s="12"/>
      <c r="J22" s="12">
        <v>2</v>
      </c>
      <c r="K22" s="12">
        <v>7</v>
      </c>
      <c r="L22" s="12">
        <v>3</v>
      </c>
      <c r="M22" s="12">
        <v>7</v>
      </c>
      <c r="N22" s="12"/>
      <c r="O22" s="12"/>
      <c r="P22" s="12" t="s">
        <v>140</v>
      </c>
      <c r="Q22" s="14" t="s">
        <v>141</v>
      </c>
      <c r="R22" s="13" t="s">
        <v>142</v>
      </c>
      <c r="S22" s="15" t="s">
        <v>143</v>
      </c>
      <c r="T22" s="12"/>
    </row>
    <row r="23" spans="1:20" ht="132" x14ac:dyDescent="0.3">
      <c r="A23" s="12">
        <v>75</v>
      </c>
      <c r="B23" s="12" t="s">
        <v>134</v>
      </c>
      <c r="C23" s="13" t="s">
        <v>135</v>
      </c>
      <c r="D23" s="12" t="s">
        <v>137</v>
      </c>
      <c r="E23" s="13" t="s">
        <v>139</v>
      </c>
      <c r="F23" s="12"/>
      <c r="G23" s="12"/>
      <c r="H23" s="12"/>
      <c r="I23" s="12"/>
      <c r="J23" s="12"/>
      <c r="K23" s="12"/>
      <c r="L23" s="12">
        <v>2</v>
      </c>
      <c r="M23" s="12">
        <v>14</v>
      </c>
      <c r="N23" s="12"/>
      <c r="O23" s="12"/>
      <c r="P23" s="12" t="s">
        <v>144</v>
      </c>
      <c r="Q23" s="14" t="s">
        <v>145</v>
      </c>
      <c r="R23" s="13" t="s">
        <v>146</v>
      </c>
      <c r="S23" s="16" t="s">
        <v>147</v>
      </c>
      <c r="T23" s="12"/>
    </row>
    <row r="24" spans="1:20" ht="132" x14ac:dyDescent="0.3">
      <c r="A24" s="12">
        <v>75</v>
      </c>
      <c r="B24" s="13" t="s">
        <v>134</v>
      </c>
      <c r="C24" s="13" t="s">
        <v>136</v>
      </c>
      <c r="D24" s="12" t="s">
        <v>137</v>
      </c>
      <c r="E24" s="13" t="s">
        <v>139</v>
      </c>
      <c r="F24" s="12"/>
      <c r="G24" s="12"/>
      <c r="H24" s="12"/>
      <c r="I24" s="12"/>
      <c r="J24" s="12"/>
      <c r="K24" s="12"/>
      <c r="L24" s="12">
        <v>2</v>
      </c>
      <c r="M24" s="12">
        <v>14</v>
      </c>
      <c r="N24" s="12"/>
      <c r="O24" s="12"/>
      <c r="P24" s="12" t="s">
        <v>144</v>
      </c>
      <c r="Q24" s="14" t="s">
        <v>145</v>
      </c>
      <c r="R24" s="13" t="s">
        <v>148</v>
      </c>
      <c r="S24" s="16" t="s">
        <v>149</v>
      </c>
      <c r="T24" s="12"/>
    </row>
    <row r="25" spans="1:20" ht="86.4" x14ac:dyDescent="0.3">
      <c r="A25" s="17">
        <v>61</v>
      </c>
      <c r="B25" s="17" t="s">
        <v>154</v>
      </c>
      <c r="C25" s="17" t="s">
        <v>155</v>
      </c>
      <c r="D25" s="17" t="s">
        <v>156</v>
      </c>
      <c r="E25" s="17" t="s">
        <v>159</v>
      </c>
      <c r="F25" s="17"/>
      <c r="G25" s="17"/>
      <c r="H25" s="17"/>
      <c r="I25" s="17"/>
      <c r="J25" s="17"/>
      <c r="K25" s="17"/>
      <c r="L25" s="17"/>
      <c r="M25" s="17"/>
      <c r="N25" s="17">
        <v>2</v>
      </c>
      <c r="O25" s="17">
        <v>10</v>
      </c>
      <c r="P25" s="17" t="s">
        <v>170</v>
      </c>
      <c r="Q25" s="18" t="s">
        <v>171</v>
      </c>
      <c r="R25" s="17" t="s">
        <v>172</v>
      </c>
      <c r="S25" s="19" t="s">
        <v>173</v>
      </c>
      <c r="T25" s="17"/>
    </row>
    <row r="26" spans="1:20" ht="57.6" x14ac:dyDescent="0.3">
      <c r="A26" s="20">
        <v>100</v>
      </c>
      <c r="B26" s="20" t="s">
        <v>178</v>
      </c>
      <c r="C26" s="20" t="s">
        <v>181</v>
      </c>
      <c r="D26" s="20" t="s">
        <v>180</v>
      </c>
      <c r="E26" s="20" t="s">
        <v>183</v>
      </c>
      <c r="F26" s="20">
        <v>1</v>
      </c>
      <c r="G26" s="20">
        <v>5</v>
      </c>
      <c r="H26" s="20"/>
      <c r="I26" s="20"/>
      <c r="J26" s="20">
        <v>1</v>
      </c>
      <c r="K26" s="20">
        <v>15</v>
      </c>
      <c r="L26" s="20">
        <v>2</v>
      </c>
      <c r="M26" s="20">
        <v>7</v>
      </c>
      <c r="N26" s="20"/>
      <c r="O26" s="20"/>
      <c r="P26" s="20" t="s">
        <v>185</v>
      </c>
      <c r="Q26" s="23" t="s">
        <v>243</v>
      </c>
      <c r="R26" s="20" t="s">
        <v>244</v>
      </c>
      <c r="S26" s="23" t="s">
        <v>245</v>
      </c>
      <c r="T26" s="20"/>
    </row>
    <row r="27" spans="1:20" ht="144" x14ac:dyDescent="0.3">
      <c r="A27" s="20">
        <v>100</v>
      </c>
      <c r="B27" s="20" t="s">
        <v>179</v>
      </c>
      <c r="C27" s="20" t="s">
        <v>182</v>
      </c>
      <c r="D27" s="20" t="s">
        <v>180</v>
      </c>
      <c r="E27" s="20" t="s">
        <v>184</v>
      </c>
      <c r="F27" s="20"/>
      <c r="G27" s="20"/>
      <c r="H27" s="20"/>
      <c r="I27" s="20"/>
      <c r="J27" s="20">
        <v>2</v>
      </c>
      <c r="K27" s="20">
        <v>14</v>
      </c>
      <c r="L27" s="20">
        <v>2</v>
      </c>
      <c r="M27" s="20">
        <v>14</v>
      </c>
      <c r="N27" s="20"/>
      <c r="O27" s="20"/>
      <c r="P27" s="20" t="s">
        <v>186</v>
      </c>
      <c r="Q27" s="23" t="s">
        <v>246</v>
      </c>
      <c r="R27" s="20" t="s">
        <v>247</v>
      </c>
      <c r="S27" s="23" t="s">
        <v>248</v>
      </c>
      <c r="T27" s="20"/>
    </row>
  </sheetData>
  <hyperlinks>
    <hyperlink ref="Q2" r:id="rId1" xr:uid="{00000000-0004-0000-0300-000000000000}"/>
    <hyperlink ref="S2" r:id="rId2" xr:uid="{00000000-0004-0000-0300-000001000000}"/>
    <hyperlink ref="S5" r:id="rId3" xr:uid="{00000000-0004-0000-0300-000002000000}"/>
    <hyperlink ref="S3" r:id="rId4" xr:uid="{00000000-0004-0000-0300-000003000000}"/>
    <hyperlink ref="Q3" r:id="rId5" xr:uid="{00000000-0004-0000-0300-000004000000}"/>
    <hyperlink ref="S4" r:id="rId6" xr:uid="{00000000-0004-0000-0300-000005000000}"/>
    <hyperlink ref="Q7" r:id="rId7" xr:uid="{00000000-0004-0000-0300-000006000000}"/>
    <hyperlink ref="Q8" r:id="rId8" xr:uid="{00000000-0004-0000-0300-000007000000}"/>
    <hyperlink ref="S8" r:id="rId9" xr:uid="{00000000-0004-0000-0300-000008000000}"/>
    <hyperlink ref="S7" r:id="rId10" xr:uid="{00000000-0004-0000-0300-000009000000}"/>
    <hyperlink ref="Q21:Q22" r:id="rId11" display="illes@inf.elte.hu" xr:uid="{00000000-0004-0000-0300-00000A000000}"/>
    <hyperlink ref="Q23" r:id="rId12" xr:uid="{00000000-0004-0000-0300-00000B000000}"/>
    <hyperlink ref="Q24" r:id="rId13" xr:uid="{00000000-0004-0000-0300-00000C000000}"/>
    <hyperlink ref="S24" r:id="rId14" display="mailto:karwan.jacksi@uoz.edu.krd" xr:uid="{00000000-0004-0000-0300-00000D000000}"/>
    <hyperlink ref="Q25" r:id="rId15" display="mailto:csereklye.erzsebet@ppk.elte.hu" xr:uid="{00000000-0004-0000-0300-00000E000000}"/>
    <hyperlink ref="S25" r:id="rId16" display="mailto:nannaphat.s@cmu.ac.th" xr:uid="{00000000-0004-0000-0300-00000F000000}"/>
    <hyperlink ref="S10" r:id="rId17" xr:uid="{00000000-0004-0000-0300-000010000000}"/>
    <hyperlink ref="Q9" r:id="rId18" xr:uid="{00000000-0004-0000-0300-000011000000}"/>
    <hyperlink ref="S9" r:id="rId19" xr:uid="{00000000-0004-0000-0300-000012000000}"/>
    <hyperlink ref="Q11" r:id="rId20" xr:uid="{00000000-0004-0000-0300-000013000000}"/>
    <hyperlink ref="S13" r:id="rId21" xr:uid="{00000000-0004-0000-0300-000014000000}"/>
    <hyperlink ref="Q13" r:id="rId22" xr:uid="{00000000-0004-0000-0300-000015000000}"/>
    <hyperlink ref="Q12" r:id="rId23" xr:uid="{00000000-0004-0000-0300-000016000000}"/>
    <hyperlink ref="S12" r:id="rId24" xr:uid="{00000000-0004-0000-0300-000017000000}"/>
    <hyperlink ref="Q14" r:id="rId25" xr:uid="{00000000-0004-0000-0300-000018000000}"/>
    <hyperlink ref="S14" r:id="rId26" xr:uid="{00000000-0004-0000-0300-000019000000}"/>
    <hyperlink ref="Q15" r:id="rId27" xr:uid="{00000000-0004-0000-0300-00001A000000}"/>
    <hyperlink ref="S15" r:id="rId28" xr:uid="{00000000-0004-0000-0300-00001B000000}"/>
    <hyperlink ref="Q16" r:id="rId29" xr:uid="{00000000-0004-0000-0300-00001C000000}"/>
    <hyperlink ref="S16" r:id="rId30" xr:uid="{00000000-0004-0000-0300-00001D000000}"/>
    <hyperlink ref="Q17" r:id="rId31" xr:uid="{00000000-0004-0000-0300-00001E000000}"/>
    <hyperlink ref="S17" r:id="rId32" xr:uid="{00000000-0004-0000-0300-00001F000000}"/>
    <hyperlink ref="S18" r:id="rId33" xr:uid="{00000000-0004-0000-0300-000020000000}"/>
    <hyperlink ref="Q19" r:id="rId34" xr:uid="{00000000-0004-0000-0300-000021000000}"/>
    <hyperlink ref="S19" r:id="rId35" xr:uid="{00000000-0004-0000-0300-000022000000}"/>
    <hyperlink ref="Q20" r:id="rId36" xr:uid="{00000000-0004-0000-0300-000023000000}"/>
    <hyperlink ref="S20" r:id="rId37" xr:uid="{00000000-0004-0000-0300-000024000000}"/>
    <hyperlink ref="Q26" r:id="rId38" xr:uid="{00000000-0004-0000-0300-000025000000}"/>
    <hyperlink ref="S26" r:id="rId39" xr:uid="{00000000-0004-0000-0300-000026000000}"/>
    <hyperlink ref="Q27" r:id="rId40" xr:uid="{00000000-0004-0000-0300-000027000000}"/>
    <hyperlink ref="S27" r:id="rId41" xr:uid="{00000000-0004-0000-0300-000028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8"/>
  <sheetViews>
    <sheetView topLeftCell="A10" workbookViewId="0">
      <selection activeCell="H38" sqref="H38"/>
    </sheetView>
  </sheetViews>
  <sheetFormatPr defaultRowHeight="14.4" x14ac:dyDescent="0.3"/>
  <sheetData>
    <row r="1" spans="1:16" ht="57.6" x14ac:dyDescent="0.3">
      <c r="A1" s="7" t="s">
        <v>0</v>
      </c>
      <c r="B1" s="7" t="s">
        <v>3</v>
      </c>
      <c r="C1" s="7" t="s">
        <v>4</v>
      </c>
      <c r="D1" s="7" t="s">
        <v>1</v>
      </c>
      <c r="E1" s="7" t="s">
        <v>2</v>
      </c>
      <c r="F1" s="7" t="s">
        <v>260</v>
      </c>
      <c r="G1" s="7" t="s">
        <v>261</v>
      </c>
      <c r="H1" s="7" t="s">
        <v>262</v>
      </c>
      <c r="I1" s="7" t="s">
        <v>263</v>
      </c>
      <c r="J1" s="7" t="s">
        <v>264</v>
      </c>
      <c r="K1" s="7" t="s">
        <v>265</v>
      </c>
      <c r="L1" s="7" t="s">
        <v>266</v>
      </c>
      <c r="M1" s="7" t="s">
        <v>267</v>
      </c>
      <c r="P1" s="31"/>
    </row>
    <row r="2" spans="1:16" ht="72" x14ac:dyDescent="0.3">
      <c r="A2" s="2">
        <v>100</v>
      </c>
      <c r="B2" s="3" t="s">
        <v>29</v>
      </c>
      <c r="C2" s="3" t="s">
        <v>30</v>
      </c>
      <c r="D2" s="3" t="s">
        <v>10</v>
      </c>
      <c r="E2" s="3" t="s">
        <v>28</v>
      </c>
      <c r="F2" s="3">
        <f>((('javasolt távoli'!F2*'javasolt távoli'!G2)*700)+('javasolt távoli'!F2*820))</f>
        <v>3620</v>
      </c>
      <c r="G2" s="3">
        <f>SUM(('javasolt távoli'!H2*'javasolt távoli'!I2)*700)+('javasolt távoli'!H2*1500)</f>
        <v>0</v>
      </c>
      <c r="H2" s="3">
        <f>SUM(('javasolt távoli'!J2*'javasolt távoli'!K2)*70)+('javasolt távoli'!J2*820)</f>
        <v>3600</v>
      </c>
      <c r="I2" s="3">
        <f>SUM(('javasolt távoli'!L2*'javasolt távoli'!M2)*180)+('javasolt távoli'!L2*820)</f>
        <v>5240</v>
      </c>
      <c r="J2" s="3">
        <f>SUM(('javasolt távoli'!N2*'javasolt távoli'!O2)*180)+('javasolt távoli'!N2*820)</f>
        <v>5240</v>
      </c>
      <c r="K2" s="3">
        <v>820</v>
      </c>
      <c r="L2" s="3">
        <f>SUM(F2:J2)</f>
        <v>17700</v>
      </c>
      <c r="M2" s="3"/>
    </row>
    <row r="3" spans="1:16" ht="43.2" x14ac:dyDescent="0.3">
      <c r="A3" s="2">
        <v>99</v>
      </c>
      <c r="B3" s="3" t="s">
        <v>39</v>
      </c>
      <c r="C3" s="3" t="s">
        <v>40</v>
      </c>
      <c r="D3" s="3" t="s">
        <v>10</v>
      </c>
      <c r="E3" s="3" t="s">
        <v>38</v>
      </c>
      <c r="F3" s="3">
        <f>((('javasolt távoli'!F3*'javasolt távoli'!G3)*700)+('javasolt távoli'!F3*1500))</f>
        <v>0</v>
      </c>
      <c r="G3" s="3">
        <f>SUM(('javasolt távoli'!H3*'javasolt távoli'!I3)*700)+('javasolt távoli'!H3*1500)</f>
        <v>0</v>
      </c>
      <c r="H3" s="3">
        <f>SUM(('javasolt távoli'!J3*'javasolt távoli'!K3)*70)+('javasolt távoli'!J3*1500)</f>
        <v>2480</v>
      </c>
      <c r="I3" s="3">
        <f>SUM(('javasolt távoli'!L3*'javasolt távoli'!M3)*180)+('javasolt távoli'!L3*1500)</f>
        <v>3300</v>
      </c>
      <c r="J3" s="3">
        <f>SUM(('javasolt távoli'!N3*'javasolt távoli'!O3)*180)+('javasolt távoli'!N3*1500)</f>
        <v>6600</v>
      </c>
      <c r="K3" s="3">
        <v>1500</v>
      </c>
      <c r="L3" s="3">
        <f t="shared" ref="L3:L27" si="0">SUM(F3:J3)</f>
        <v>12380</v>
      </c>
      <c r="M3" s="3"/>
    </row>
    <row r="4" spans="1:16" ht="115.2" x14ac:dyDescent="0.3">
      <c r="A4" s="2">
        <v>87</v>
      </c>
      <c r="B4" s="3" t="s">
        <v>49</v>
      </c>
      <c r="C4" s="3" t="s">
        <v>50</v>
      </c>
      <c r="D4" s="3" t="s">
        <v>10</v>
      </c>
      <c r="E4" s="3" t="s">
        <v>48</v>
      </c>
      <c r="F4" s="3">
        <f>((('javasolt távoli'!F4*'javasolt távoli'!G4)*700)+('javasolt távoli'!F4*1500))</f>
        <v>0</v>
      </c>
      <c r="G4" s="3">
        <f>SUM(('javasolt távoli'!H4*'javasolt távoli'!I4)*700)+('javasolt távoli'!H4*1500)</f>
        <v>0</v>
      </c>
      <c r="H4" s="3">
        <f>SUM(('javasolt távoli'!J4*'javasolt távoli'!K4)*70)+('javasolt távoli'!J4*1500)</f>
        <v>2480</v>
      </c>
      <c r="I4" s="3">
        <f>SUM(('javasolt távoli'!L4*'javasolt távoli'!M4)*180)+('javasolt távoli'!L4*1500)</f>
        <v>8040</v>
      </c>
      <c r="J4" s="3">
        <f>SUM(('javasolt távoli'!N4*'javasolt távoli'!O4)*180)+('javasolt távoli'!N4*1500)</f>
        <v>0</v>
      </c>
      <c r="K4" s="3">
        <v>1500</v>
      </c>
      <c r="L4" s="3">
        <f t="shared" si="0"/>
        <v>10520</v>
      </c>
      <c r="M4" s="3"/>
    </row>
    <row r="5" spans="1:16" ht="115.2" x14ac:dyDescent="0.3">
      <c r="A5" s="2">
        <v>82</v>
      </c>
      <c r="B5" s="3" t="s">
        <v>55</v>
      </c>
      <c r="C5" s="3" t="s">
        <v>56</v>
      </c>
      <c r="D5" s="3" t="s">
        <v>10</v>
      </c>
      <c r="E5" s="3" t="s">
        <v>48</v>
      </c>
      <c r="F5" s="3">
        <f>((('javasolt távoli'!F5*'javasolt távoli'!G5)*700)+('javasolt távoli'!F5*1500))</f>
        <v>0</v>
      </c>
      <c r="G5" s="3">
        <f>SUM(('javasolt távoli'!H5*'javasolt távoli'!I5)*700)+('javasolt távoli'!H5*1500)</f>
        <v>0</v>
      </c>
      <c r="H5" s="3">
        <f>SUM(('javasolt távoli'!J5*'javasolt távoli'!K5)*70)+('javasolt távoli'!J5*1500)</f>
        <v>2480</v>
      </c>
      <c r="I5" s="3">
        <f>SUM(('javasolt távoli'!L5*'javasolt távoli'!M5)*180)+('javasolt távoli'!L5*1500)</f>
        <v>8040</v>
      </c>
      <c r="J5" s="3">
        <f>SUM(('javasolt távoli'!N5*'javasolt távoli'!O5)*180)+('javasolt távoli'!N5*1500)</f>
        <v>0</v>
      </c>
      <c r="K5" s="3">
        <v>1500</v>
      </c>
      <c r="L5" s="3">
        <f t="shared" si="0"/>
        <v>10520</v>
      </c>
      <c r="M5" s="3"/>
    </row>
    <row r="6" spans="1:16" ht="57.6" x14ac:dyDescent="0.3">
      <c r="A6" s="2">
        <v>82</v>
      </c>
      <c r="B6" s="3" t="s">
        <v>39</v>
      </c>
      <c r="C6" s="3" t="s">
        <v>273</v>
      </c>
      <c r="D6" s="3" t="s">
        <v>10</v>
      </c>
      <c r="E6" s="3" t="s">
        <v>274</v>
      </c>
      <c r="F6" s="3">
        <f>((('javasolt távoli'!F6*'javasolt távoli'!G6)*700)+('javasolt távoli'!F6*1500))</f>
        <v>0</v>
      </c>
      <c r="G6" s="3">
        <f>SUM(('javasolt távoli'!H6*'javasolt távoli'!I6)*700)+('javasolt távoli'!H6*1500)</f>
        <v>0</v>
      </c>
      <c r="H6" s="3">
        <f>SUM(('javasolt távoli'!J6*'javasolt távoli'!K6)*70)+('javasolt távoli'!J6*1500)</f>
        <v>0</v>
      </c>
      <c r="I6" s="3">
        <f>SUM(('javasolt távoli'!L6*'javasolt távoli'!M6)*180)+('javasolt távoli'!L6*1500)</f>
        <v>2760</v>
      </c>
      <c r="J6" s="3">
        <f>SUM(('javasolt távoli'!N6*'javasolt távoli'!O6)*180)+('javasolt távoli'!N6*1500)</f>
        <v>0</v>
      </c>
      <c r="K6" s="3">
        <v>1500</v>
      </c>
      <c r="L6" s="3">
        <f t="shared" si="0"/>
        <v>2760</v>
      </c>
      <c r="M6" s="3"/>
    </row>
    <row r="7" spans="1:16" ht="43.2" x14ac:dyDescent="0.3">
      <c r="A7" s="2">
        <v>81</v>
      </c>
      <c r="B7" s="3" t="s">
        <v>62</v>
      </c>
      <c r="C7" s="3" t="s">
        <v>63</v>
      </c>
      <c r="D7" s="3" t="s">
        <v>10</v>
      </c>
      <c r="E7" s="3" t="s">
        <v>11</v>
      </c>
      <c r="F7" s="3">
        <f>((('javasolt távoli'!F7*'javasolt távoli'!G7)*700)+('javasolt távoli'!F7*1500))</f>
        <v>5000</v>
      </c>
      <c r="G7" s="3">
        <f>SUM(('javasolt távoli'!H7*'javasolt távoli'!I7)*700)+('javasolt távoli'!H7*1500)</f>
        <v>0</v>
      </c>
      <c r="H7" s="3">
        <f>SUM(('javasolt távoli'!J7*'javasolt távoli'!K7)*70)+('javasolt távoli'!J7*1500)</f>
        <v>0</v>
      </c>
      <c r="I7" s="3">
        <f>SUM(('javasolt távoli'!L7*'javasolt távoli'!M7)*180)+('javasolt távoli'!L7*1500)</f>
        <v>0</v>
      </c>
      <c r="J7" s="3">
        <f>SUM(('javasolt távoli'!N7*'javasolt távoli'!O7)*180)+('javasolt távoli'!N7*1500)</f>
        <v>7320</v>
      </c>
      <c r="K7" s="3">
        <v>1500</v>
      </c>
      <c r="L7" s="3">
        <f t="shared" si="0"/>
        <v>12320</v>
      </c>
      <c r="M7" s="3"/>
    </row>
    <row r="8" spans="1:16" ht="72" x14ac:dyDescent="0.3">
      <c r="A8" s="2">
        <v>50</v>
      </c>
      <c r="B8" s="3" t="s">
        <v>79</v>
      </c>
      <c r="C8" s="3" t="s">
        <v>80</v>
      </c>
      <c r="D8" s="3" t="s">
        <v>10</v>
      </c>
      <c r="E8" s="3" t="s">
        <v>78</v>
      </c>
      <c r="F8" s="3">
        <f>((('javasolt távoli'!F8*'javasolt távoli'!G8)*700)+('javasolt távoli'!F8*1500))</f>
        <v>0</v>
      </c>
      <c r="G8" s="3">
        <f>SUM(('javasolt távoli'!H8*'javasolt távoli'!I8)*700)+('javasolt távoli'!H8*1500)</f>
        <v>0</v>
      </c>
      <c r="H8" s="3">
        <f>SUM(('javasolt távoli'!J8*'javasolt távoli'!K8)*70)+('javasolt távoli'!J8*275)</f>
        <v>0</v>
      </c>
      <c r="I8" s="3">
        <f>SUM(('javasolt távoli'!L8*'javasolt távoli'!M8)*180)+('javasolt távoli'!L8*275)</f>
        <v>0</v>
      </c>
      <c r="J8" s="3">
        <f>SUM(('javasolt távoli'!N8*'javasolt távoli'!O8)*180)+('javasolt távoli'!N8*1500)</f>
        <v>0</v>
      </c>
      <c r="K8" s="3">
        <v>275</v>
      </c>
      <c r="L8" s="3">
        <f t="shared" si="0"/>
        <v>0</v>
      </c>
      <c r="M8" s="3">
        <f>SUM(L2:L8)</f>
        <v>66200</v>
      </c>
    </row>
    <row r="9" spans="1:16" ht="100.8" x14ac:dyDescent="0.3">
      <c r="A9" s="8">
        <v>59</v>
      </c>
      <c r="B9" s="9" t="s">
        <v>88</v>
      </c>
      <c r="C9" s="9" t="s">
        <v>85</v>
      </c>
      <c r="D9" s="9" t="s">
        <v>86</v>
      </c>
      <c r="E9" s="9" t="s">
        <v>196</v>
      </c>
      <c r="F9" s="9">
        <f>((('javasolt távoli'!F9*'javasolt távoli'!G9)*700)+('javasolt távoli'!F9*1500))</f>
        <v>5700</v>
      </c>
      <c r="G9" s="9">
        <f>SUM(('javasolt távoli'!H9*'javasolt távoli'!I9)*700)+('javasolt távoli'!H9*1500)</f>
        <v>0</v>
      </c>
      <c r="H9" s="9">
        <f>SUM(('javasolt távoli'!J9*'javasolt távoli'!K9)*70)+('javasolt távoli'!J9*1500)</f>
        <v>0</v>
      </c>
      <c r="I9" s="9">
        <f>SUM(('javasolt távoli'!L9*'javasolt távoli'!M9)*180)+('javasolt távoli'!L9*1500)</f>
        <v>6600</v>
      </c>
      <c r="J9" s="9">
        <f>SUM(('javasolt távoli'!N9*'javasolt távoli'!O9)*180)+('javasolt távoli'!N9*1500)</f>
        <v>0</v>
      </c>
      <c r="K9" s="9">
        <v>1500</v>
      </c>
      <c r="L9" s="9">
        <f t="shared" si="0"/>
        <v>12300</v>
      </c>
      <c r="M9" s="9"/>
    </row>
    <row r="10" spans="1:16" ht="86.4" x14ac:dyDescent="0.3">
      <c r="A10" s="8">
        <v>56</v>
      </c>
      <c r="B10" s="9" t="s">
        <v>89</v>
      </c>
      <c r="C10" s="9" t="s">
        <v>87</v>
      </c>
      <c r="D10" s="9" t="s">
        <v>86</v>
      </c>
      <c r="E10" s="9" t="s">
        <v>197</v>
      </c>
      <c r="F10" s="9">
        <f>((('javasolt távoli'!F10*'javasolt távoli'!G10)*700)+('javasolt távoli'!F10*1500))</f>
        <v>0</v>
      </c>
      <c r="G10" s="9">
        <f>SUM(('javasolt távoli'!H10*'javasolt távoli'!I10)*700)+('javasolt távoli'!H10*1500)</f>
        <v>0</v>
      </c>
      <c r="H10" s="9">
        <f>SUM(('javasolt távoli'!J10*'javasolt távoli'!K10)*70)+('javasolt távoli'!J10*1500)</f>
        <v>0</v>
      </c>
      <c r="I10" s="9">
        <f>SUM(('javasolt távoli'!L10*'javasolt távoli'!M10)*180)+('javasolt távoli'!L10*1500)</f>
        <v>8040</v>
      </c>
      <c r="J10" s="9">
        <f>SUM(('javasolt távoli'!N10*'javasolt távoli'!O10)*180)+('javasolt távoli'!N10*1500)</f>
        <v>0</v>
      </c>
      <c r="K10" s="9">
        <v>1500</v>
      </c>
      <c r="L10" s="9">
        <f t="shared" si="0"/>
        <v>8040</v>
      </c>
      <c r="M10" s="9">
        <f>SUM(L9:L10)</f>
        <v>20340</v>
      </c>
    </row>
    <row r="11" spans="1:16" ht="55.2" x14ac:dyDescent="0.3">
      <c r="A11" s="10">
        <v>100</v>
      </c>
      <c r="B11" s="10" t="s">
        <v>90</v>
      </c>
      <c r="C11" s="10" t="s">
        <v>98</v>
      </c>
      <c r="D11" s="11" t="s">
        <v>110</v>
      </c>
      <c r="E11" s="10" t="s">
        <v>111</v>
      </c>
      <c r="F11" s="11">
        <f>((('javasolt távoli'!F11*'javasolt távoli'!G11)*700)+('javasolt távoli'!F11*1500))</f>
        <v>50000</v>
      </c>
      <c r="G11" s="11">
        <f>SUM(('javasolt távoli'!H11*'javasolt távoli'!I11)*700)+('javasolt távoli'!H11*1500)</f>
        <v>0</v>
      </c>
      <c r="H11" s="11">
        <f>SUM(('javasolt távoli'!J11*'javasolt távoli'!K11)*70)+('javasolt távoli'!J11*1500)</f>
        <v>0</v>
      </c>
      <c r="I11" s="11">
        <f>SUM(('javasolt távoli'!L11*'javasolt távoli'!M11)*180)+('javasolt távoli'!L11*1500)</f>
        <v>0</v>
      </c>
      <c r="J11" s="11">
        <f>SUM(('javasolt távoli'!N11*'javasolt távoli'!O11)*180)+('javasolt távoli'!N11*1500)</f>
        <v>0</v>
      </c>
      <c r="K11" s="11">
        <v>1500</v>
      </c>
      <c r="L11" s="11">
        <f t="shared" si="0"/>
        <v>50000</v>
      </c>
      <c r="M11" s="11"/>
    </row>
    <row r="12" spans="1:16" ht="55.2" x14ac:dyDescent="0.3">
      <c r="A12" s="10">
        <v>99</v>
      </c>
      <c r="B12" s="10" t="s">
        <v>91</v>
      </c>
      <c r="C12" s="10" t="s">
        <v>99</v>
      </c>
      <c r="D12" s="11" t="s">
        <v>110</v>
      </c>
      <c r="E12" s="10" t="s">
        <v>201</v>
      </c>
      <c r="F12" s="11">
        <f>((('javasolt távoli'!F12*'javasolt távoli'!G12)*700)+('javasolt távoli'!F12*820))</f>
        <v>2920</v>
      </c>
      <c r="G12" s="11">
        <f>SUM(('javasolt távoli'!H12*'javasolt távoli'!I12)*700)+('javasolt távoli'!H12*1500)</f>
        <v>0</v>
      </c>
      <c r="H12" s="11">
        <f>SUM(('javasolt távoli'!J12*'javasolt távoli'!K12)*70)+('javasolt távoli'!J12*820)</f>
        <v>0</v>
      </c>
      <c r="I12" s="11">
        <f>SUM(('javasolt távoli'!L12*'javasolt távoli'!M12)*180)+('javasolt távoli'!L12*820)</f>
        <v>0</v>
      </c>
      <c r="J12" s="11">
        <f>SUM(('javasolt távoli'!N12*'javasolt távoli'!O12)*180)+('javasolt távoli'!N12*820)</f>
        <v>0</v>
      </c>
      <c r="K12" s="11">
        <v>820</v>
      </c>
      <c r="L12" s="11">
        <f t="shared" si="0"/>
        <v>2920</v>
      </c>
      <c r="M12" s="11"/>
    </row>
    <row r="13" spans="1:16" ht="55.2" x14ac:dyDescent="0.3">
      <c r="A13" s="10">
        <v>98</v>
      </c>
      <c r="B13" s="10" t="s">
        <v>92</v>
      </c>
      <c r="C13" s="10" t="s">
        <v>100</v>
      </c>
      <c r="D13" s="11" t="s">
        <v>110</v>
      </c>
      <c r="E13" s="10" t="s">
        <v>112</v>
      </c>
      <c r="F13" s="11">
        <f>((('javasolt távoli'!F13*'javasolt távoli'!G13)*700)+('javasolt távoli'!F13*1500))</f>
        <v>10000</v>
      </c>
      <c r="G13" s="11">
        <f>SUM(('javasolt távoli'!H13*'javasolt távoli'!I13)*700)+('javasolt távoli'!H13*1500)</f>
        <v>5000</v>
      </c>
      <c r="H13" s="11">
        <f>SUM(('javasolt távoli'!J13*'javasolt távoli'!K13)*70)+('javasolt távoli'!J13*1500)</f>
        <v>0</v>
      </c>
      <c r="I13" s="11">
        <f>SUM(('javasolt távoli'!L13*'javasolt távoli'!M13)*180)+('javasolt távoli'!L13*1500)</f>
        <v>4020</v>
      </c>
      <c r="J13" s="11">
        <f>SUM(('javasolt távoli'!N13*'javasolt távoli'!O13)*180)+('javasolt távoli'!N13*1500)</f>
        <v>0</v>
      </c>
      <c r="K13" s="11">
        <v>1500</v>
      </c>
      <c r="L13" s="11">
        <f t="shared" si="0"/>
        <v>19020</v>
      </c>
      <c r="M13" s="11"/>
    </row>
    <row r="14" spans="1:16" ht="27.6" x14ac:dyDescent="0.3">
      <c r="A14" s="10">
        <v>98</v>
      </c>
      <c r="B14" s="10" t="s">
        <v>93</v>
      </c>
      <c r="C14" s="10" t="s">
        <v>101</v>
      </c>
      <c r="D14" s="11" t="s">
        <v>110</v>
      </c>
      <c r="E14" s="10" t="s">
        <v>113</v>
      </c>
      <c r="F14" s="11">
        <f>((('javasolt távoli'!F14*'javasolt távoli'!G14)*700)+('javasolt távoli'!F14*1500))</f>
        <v>15000</v>
      </c>
      <c r="G14" s="11">
        <f>SUM(('javasolt távoli'!H14*'javasolt távoli'!I14)*700)+('javasolt távoli'!H14*1500)</f>
        <v>0</v>
      </c>
      <c r="H14" s="11">
        <f>SUM(('javasolt távoli'!J14*'javasolt távoli'!K14)*70)+('javasolt távoli'!J14*1500)</f>
        <v>0</v>
      </c>
      <c r="I14" s="11">
        <f>SUM(('javasolt távoli'!L14*'javasolt távoli'!M14)*180)+('javasolt távoli'!L14*1500)</f>
        <v>0</v>
      </c>
      <c r="J14" s="11">
        <f>SUM(('javasolt távoli'!N14*'javasolt távoli'!O14)*180)+('javasolt távoli'!N14*1500)</f>
        <v>4020</v>
      </c>
      <c r="K14" s="11">
        <v>1500</v>
      </c>
      <c r="L14" s="11">
        <f t="shared" si="0"/>
        <v>19020</v>
      </c>
      <c r="M14" s="11"/>
    </row>
    <row r="15" spans="1:16" ht="41.4" x14ac:dyDescent="0.3">
      <c r="A15" s="10">
        <v>97</v>
      </c>
      <c r="B15" s="10" t="s">
        <v>94</v>
      </c>
      <c r="C15" s="10" t="s">
        <v>103</v>
      </c>
      <c r="D15" s="11" t="s">
        <v>110</v>
      </c>
      <c r="E15" s="10" t="s">
        <v>115</v>
      </c>
      <c r="F15" s="11">
        <f>((('javasolt távoli'!F15*'javasolt távoli'!G15)*700)+('javasolt távoli'!F15*1500))</f>
        <v>12900</v>
      </c>
      <c r="G15" s="11">
        <f>SUM(('javasolt távoli'!H15*'javasolt távoli'!I15)*700)+('javasolt távoli'!H15*1500)</f>
        <v>0</v>
      </c>
      <c r="H15" s="11">
        <f>SUM(('javasolt távoli'!J15*'javasolt távoli'!K15)*70)+('javasolt távoli'!J15*1500)</f>
        <v>0</v>
      </c>
      <c r="I15" s="11">
        <f>SUM(('javasolt távoli'!L15*'javasolt távoli'!M15)*180)+('javasolt távoli'!L15*1500)</f>
        <v>0</v>
      </c>
      <c r="J15" s="11">
        <f>SUM(('javasolt távoli'!N15*'javasolt távoli'!O15)*180)+('javasolt távoli'!N15*1500)</f>
        <v>3300</v>
      </c>
      <c r="K15" s="11">
        <v>1500</v>
      </c>
      <c r="L15" s="11">
        <f t="shared" si="0"/>
        <v>16200</v>
      </c>
      <c r="M15" s="11"/>
    </row>
    <row r="16" spans="1:16" ht="27.6" x14ac:dyDescent="0.3">
      <c r="A16" s="10">
        <v>96</v>
      </c>
      <c r="B16" s="10" t="s">
        <v>93</v>
      </c>
      <c r="C16" s="10" t="s">
        <v>104</v>
      </c>
      <c r="D16" s="11" t="s">
        <v>110</v>
      </c>
      <c r="E16" s="10" t="s">
        <v>113</v>
      </c>
      <c r="F16" s="11">
        <f>((('javasolt távoli'!F16*'javasolt távoli'!G16)*700)+('javasolt távoli'!F16*1500))</f>
        <v>0</v>
      </c>
      <c r="G16" s="11">
        <f>SUM(('javasolt távoli'!H16*'javasolt távoli'!I16)*700)+('javasolt távoli'!H16*1500)</f>
        <v>0</v>
      </c>
      <c r="H16" s="11">
        <f>SUM(('javasolt távoli'!J16*'javasolt távoli'!K16)*70)+('javasolt távoli'!J16*1500)</f>
        <v>0</v>
      </c>
      <c r="I16" s="11">
        <f>SUM(('javasolt távoli'!L16*'javasolt távoli'!M16)*180)+('javasolt távoli'!L16*1500)</f>
        <v>0</v>
      </c>
      <c r="J16" s="11">
        <f>SUM(('javasolt távoli'!N16*'javasolt távoli'!O16)*180)+('javasolt távoli'!N16*1500)</f>
        <v>4020</v>
      </c>
      <c r="K16" s="11">
        <v>1500</v>
      </c>
      <c r="L16" s="11">
        <f t="shared" si="0"/>
        <v>4020</v>
      </c>
      <c r="M16" s="11"/>
    </row>
    <row r="17" spans="1:13" ht="41.4" x14ac:dyDescent="0.3">
      <c r="A17" s="10">
        <v>92</v>
      </c>
      <c r="B17" s="10" t="s">
        <v>90</v>
      </c>
      <c r="C17" s="10" t="s">
        <v>106</v>
      </c>
      <c r="D17" s="11" t="s">
        <v>110</v>
      </c>
      <c r="E17" s="10" t="s">
        <v>114</v>
      </c>
      <c r="F17" s="11">
        <f>((('javasolt távoli'!F17*'javasolt távoli'!G17)*700)+('javasolt távoli'!F17*1500))</f>
        <v>5700</v>
      </c>
      <c r="G17" s="11">
        <f>SUM(('javasolt távoli'!H17*'javasolt távoli'!I17)*700)+('javasolt távoli'!H17*1500)</f>
        <v>0</v>
      </c>
      <c r="H17" s="11">
        <f>SUM(('javasolt távoli'!J17*'javasolt távoli'!K17)*70)+('javasolt távoli'!J17*1500)</f>
        <v>3600</v>
      </c>
      <c r="I17" s="11">
        <f>SUM(('javasolt távoli'!L17*'javasolt távoli'!M17)*180)+('javasolt távoli'!L17*1500)</f>
        <v>4020</v>
      </c>
      <c r="J17" s="11">
        <f>SUM(('javasolt távoli'!N17*'javasolt távoli'!O17)*180)+('javasolt távoli'!N17*1500)</f>
        <v>0</v>
      </c>
      <c r="K17" s="11">
        <v>1500</v>
      </c>
      <c r="L17" s="11">
        <f t="shared" si="0"/>
        <v>13320</v>
      </c>
      <c r="M17" s="11"/>
    </row>
    <row r="18" spans="1:13" ht="69" x14ac:dyDescent="0.3">
      <c r="A18" s="10">
        <v>84</v>
      </c>
      <c r="B18" s="10" t="s">
        <v>95</v>
      </c>
      <c r="C18" s="10" t="s">
        <v>107</v>
      </c>
      <c r="D18" s="11" t="s">
        <v>110</v>
      </c>
      <c r="E18" s="10" t="s">
        <v>118</v>
      </c>
      <c r="F18" s="11">
        <f>((('javasolt távoli'!F18*'javasolt távoli'!G18)*700)+('javasolt távoli'!F18*1500))</f>
        <v>0</v>
      </c>
      <c r="G18" s="11">
        <f>SUM(('javasolt távoli'!H18*'javasolt távoli'!I18)*700)+('javasolt távoli'!H18*1500)</f>
        <v>0</v>
      </c>
      <c r="H18" s="11">
        <f>SUM(('javasolt távoli'!J18*'javasolt távoli'!K18)*70)+('javasolt távoli'!J18*180)</f>
        <v>1060</v>
      </c>
      <c r="I18" s="11">
        <f>SUM(('javasolt távoli'!L18*'javasolt távoli'!M18)*180)+('javasolt távoli'!L18*180)</f>
        <v>3960</v>
      </c>
      <c r="J18" s="11">
        <f>SUM(('javasolt távoli'!N18*'javasolt távoli'!O18)*180)+('javasolt távoli'!N18*1500)</f>
        <v>0</v>
      </c>
      <c r="K18" s="11">
        <v>180</v>
      </c>
      <c r="L18" s="11">
        <f t="shared" si="0"/>
        <v>5020</v>
      </c>
      <c r="M18" s="11"/>
    </row>
    <row r="19" spans="1:13" ht="27.6" x14ac:dyDescent="0.3">
      <c r="A19" s="10">
        <v>65</v>
      </c>
      <c r="B19" s="10" t="s">
        <v>96</v>
      </c>
      <c r="C19" s="10" t="s">
        <v>108</v>
      </c>
      <c r="D19" s="11" t="s">
        <v>110</v>
      </c>
      <c r="E19" s="10" t="s">
        <v>119</v>
      </c>
      <c r="F19" s="11">
        <f>((('javasolt távoli'!F19*'javasolt távoli'!G19)*700)+('javasolt távoli'!F19*360))</f>
        <v>3160</v>
      </c>
      <c r="G19" s="11">
        <f>SUM(('javasolt távoli'!H19*'javasolt távoli'!I19)*700)+('javasolt távoli'!H19*1500)</f>
        <v>0</v>
      </c>
      <c r="H19" s="11">
        <f>SUM(('javasolt távoli'!J19*'javasolt távoli'!K19)*70)+('javasolt távoli'!J19*1500)</f>
        <v>0</v>
      </c>
      <c r="I19" s="11">
        <f>SUM(('javasolt távoli'!L19*'javasolt távoli'!M19)*180)+('javasolt távoli'!L19*360)</f>
        <v>5040</v>
      </c>
      <c r="J19" s="11">
        <f>SUM(('javasolt távoli'!N19*'javasolt távoli'!O19)*180)+('javasolt távoli'!N19*1500)</f>
        <v>0</v>
      </c>
      <c r="K19" s="11">
        <v>360</v>
      </c>
      <c r="L19" s="11">
        <f t="shared" si="0"/>
        <v>8200</v>
      </c>
      <c r="M19" s="11"/>
    </row>
    <row r="20" spans="1:13" ht="55.2" x14ac:dyDescent="0.3">
      <c r="A20" s="26">
        <v>63</v>
      </c>
      <c r="B20" s="26" t="s">
        <v>97</v>
      </c>
      <c r="C20" s="26" t="s">
        <v>109</v>
      </c>
      <c r="D20" s="27" t="s">
        <v>110</v>
      </c>
      <c r="E20" s="26" t="s">
        <v>120</v>
      </c>
      <c r="F20" s="11">
        <f>((('javasolt távoli'!F20*'javasolt távoli'!G20)*700)+('javasolt távoli'!F20*1500))</f>
        <v>10000</v>
      </c>
      <c r="G20" s="11">
        <f>SUM(('javasolt távoli'!H20*'javasolt távoli'!I20)*700)+('javasolt távoli'!H20*1500)</f>
        <v>0</v>
      </c>
      <c r="H20" s="11">
        <f>SUM(('javasolt távoli'!J20*'javasolt távoli'!K20)*70)+('javasolt távoli'!J20*1500)</f>
        <v>0</v>
      </c>
      <c r="I20" s="11">
        <f>SUM(('javasolt távoli'!L20*'javasolt távoli'!M20)*180)+('javasolt távoli'!L20*1500)</f>
        <v>5520</v>
      </c>
      <c r="J20" s="11">
        <f>SUM(('javasolt távoli'!N20*'javasolt távoli'!O20)*180)+('javasolt távoli'!N20*1500)</f>
        <v>0</v>
      </c>
      <c r="K20" s="27">
        <v>1500</v>
      </c>
      <c r="L20" s="11">
        <f t="shared" si="0"/>
        <v>15520</v>
      </c>
      <c r="M20" s="27">
        <f>SUM(L11:L20)</f>
        <v>153240</v>
      </c>
    </row>
    <row r="21" spans="1:13" ht="92.4" x14ac:dyDescent="0.3">
      <c r="A21" s="12">
        <v>98</v>
      </c>
      <c r="B21" s="12" t="s">
        <v>130</v>
      </c>
      <c r="C21" s="13" t="s">
        <v>131</v>
      </c>
      <c r="D21" s="12" t="s">
        <v>137</v>
      </c>
      <c r="E21" s="13" t="s">
        <v>138</v>
      </c>
      <c r="F21" s="12">
        <f>((('javasolt távoli'!F21*'javasolt távoli'!G21)*700)+('javasolt távoli'!F21*820))</f>
        <v>0</v>
      </c>
      <c r="G21" s="12">
        <f>SUM(('javasolt távoli'!H21*'javasolt távoli'!I21)*700)+('javasolt távoli'!H21*1500)</f>
        <v>0</v>
      </c>
      <c r="H21" s="12">
        <f>SUM(('javasolt távoli'!J21*'javasolt távoli'!K21)*70)+('javasolt távoli'!J21*820)</f>
        <v>2620</v>
      </c>
      <c r="I21" s="12">
        <f>SUM(('javasolt távoli'!L21*'javasolt távoli'!M21)*180)+('javasolt távoli'!L21*820)</f>
        <v>6240</v>
      </c>
      <c r="J21" s="12">
        <f>SUM(('javasolt távoli'!N21*'javasolt távoli'!O21)*180)+('javasolt távoli'!N21*820)</f>
        <v>0</v>
      </c>
      <c r="K21" s="12">
        <v>820</v>
      </c>
      <c r="L21" s="12">
        <f t="shared" si="0"/>
        <v>8860</v>
      </c>
      <c r="M21" s="12"/>
    </row>
    <row r="22" spans="1:13" ht="92.4" x14ac:dyDescent="0.3">
      <c r="A22" s="12">
        <v>98</v>
      </c>
      <c r="B22" s="12" t="s">
        <v>132</v>
      </c>
      <c r="C22" s="13" t="s">
        <v>133</v>
      </c>
      <c r="D22" s="12" t="s">
        <v>137</v>
      </c>
      <c r="E22" s="13" t="s">
        <v>138</v>
      </c>
      <c r="F22" s="12">
        <f>((('javasolt távoli'!F22*'javasolt távoli'!G22)*700)+('javasolt távoli'!F22*820))</f>
        <v>0</v>
      </c>
      <c r="G22" s="12">
        <f>SUM(('javasolt távoli'!H22*'javasolt távoli'!I22)*700)+('javasolt távoli'!H22*1500)</f>
        <v>0</v>
      </c>
      <c r="H22" s="12">
        <f>SUM(('javasolt távoli'!J22*'javasolt távoli'!K22)*70)+('javasolt távoli'!J22*820)</f>
        <v>2620</v>
      </c>
      <c r="I22" s="12">
        <f>SUM(('javasolt távoli'!L22*'javasolt távoli'!M22)*180)+('javasolt távoli'!L22*820)</f>
        <v>6240</v>
      </c>
      <c r="J22" s="12">
        <f>SUM(('javasolt távoli'!N22*'javasolt távoli'!O22)*180)+('javasolt távoli'!N22*820)</f>
        <v>0</v>
      </c>
      <c r="K22" s="12">
        <v>820</v>
      </c>
      <c r="L22" s="12">
        <f t="shared" si="0"/>
        <v>8860</v>
      </c>
      <c r="M22" s="12"/>
    </row>
    <row r="23" spans="1:13" ht="132" x14ac:dyDescent="0.3">
      <c r="A23" s="12">
        <v>75</v>
      </c>
      <c r="B23" s="12" t="s">
        <v>134</v>
      </c>
      <c r="C23" s="13" t="s">
        <v>135</v>
      </c>
      <c r="D23" s="12" t="s">
        <v>137</v>
      </c>
      <c r="E23" s="13" t="s">
        <v>139</v>
      </c>
      <c r="F23" s="12">
        <f>((('javasolt távoli'!F23*'javasolt távoli'!G23)*700)+('javasolt távoli'!F23*1500))</f>
        <v>0</v>
      </c>
      <c r="G23" s="12">
        <f>SUM(('javasolt távoli'!H23*'javasolt távoli'!I23)*700)+('javasolt távoli'!H23*1500)</f>
        <v>0</v>
      </c>
      <c r="H23" s="12">
        <f>SUM(('javasolt távoli'!J23*'javasolt távoli'!K23)*70)+('javasolt távoli'!J23*1500)</f>
        <v>0</v>
      </c>
      <c r="I23" s="12">
        <f>SUM(('javasolt távoli'!L23*'javasolt távoli'!M23)*180)+('javasolt távoli'!L23*360)</f>
        <v>5760</v>
      </c>
      <c r="J23" s="12">
        <f>SUM(('javasolt távoli'!N23*'javasolt távoli'!O23)*180)+('javasolt távoli'!N23*1500)</f>
        <v>0</v>
      </c>
      <c r="K23" s="12">
        <v>360</v>
      </c>
      <c r="L23" s="12">
        <f t="shared" si="0"/>
        <v>5760</v>
      </c>
      <c r="M23" s="12"/>
    </row>
    <row r="24" spans="1:13" ht="132" x14ac:dyDescent="0.3">
      <c r="A24" s="12">
        <v>75</v>
      </c>
      <c r="B24" s="13" t="s">
        <v>134</v>
      </c>
      <c r="C24" s="13" t="s">
        <v>136</v>
      </c>
      <c r="D24" s="12" t="s">
        <v>137</v>
      </c>
      <c r="E24" s="13" t="s">
        <v>139</v>
      </c>
      <c r="F24" s="12">
        <f>((('javasolt távoli'!F24*'javasolt távoli'!G24)*700)+('javasolt távoli'!F24*1500))</f>
        <v>0</v>
      </c>
      <c r="G24" s="12">
        <f>SUM(('javasolt távoli'!H24*'javasolt távoli'!I24)*700)+('javasolt távoli'!H24*1500)</f>
        <v>0</v>
      </c>
      <c r="H24" s="12">
        <f>SUM(('javasolt távoli'!J24*'javasolt távoli'!K24)*70)+('javasolt távoli'!J24*1500)</f>
        <v>0</v>
      </c>
      <c r="I24" s="12">
        <f>SUM(('javasolt távoli'!L24*'javasolt távoli'!M24)*180)+('javasolt távoli'!L24*360)</f>
        <v>5760</v>
      </c>
      <c r="J24" s="12">
        <f>SUM(('javasolt távoli'!N24*'javasolt távoli'!O24)*180)+('javasolt távoli'!N24*1500)</f>
        <v>0</v>
      </c>
      <c r="K24" s="12">
        <v>360</v>
      </c>
      <c r="L24" s="12">
        <f t="shared" si="0"/>
        <v>5760</v>
      </c>
      <c r="M24" s="12">
        <f>SUM(L21:L24)</f>
        <v>29240</v>
      </c>
    </row>
    <row r="25" spans="1:13" ht="86.4" x14ac:dyDescent="0.3">
      <c r="A25" s="17">
        <v>61</v>
      </c>
      <c r="B25" s="17" t="s">
        <v>154</v>
      </c>
      <c r="C25" s="17" t="s">
        <v>155</v>
      </c>
      <c r="D25" s="17" t="s">
        <v>156</v>
      </c>
      <c r="E25" s="17" t="s">
        <v>159</v>
      </c>
      <c r="F25" s="17">
        <f>((('javasolt távoli'!F25*'javasolt távoli'!G25)*700)+('javasolt távoli'!F25*820))</f>
        <v>0</v>
      </c>
      <c r="G25" s="17">
        <f>SUM(('javasolt távoli'!H25*'javasolt távoli'!I25)*700)+('javasolt távoli'!H25*1500)</f>
        <v>0</v>
      </c>
      <c r="H25" s="17">
        <f>SUM(('javasolt távoli'!J25*'javasolt távoli'!K25)*70)+('javasolt távoli'!J25*820)</f>
        <v>0</v>
      </c>
      <c r="I25" s="17">
        <f>SUM(('javasolt távoli'!L25*'javasolt távoli'!M25)*180)+('javasolt távoli'!L25*820)</f>
        <v>0</v>
      </c>
      <c r="J25" s="17">
        <f>SUM(('javasolt távoli'!N25*'javasolt távoli'!O25)*180)+('javasolt távoli'!N25*820)</f>
        <v>5240</v>
      </c>
      <c r="K25" s="17">
        <v>820</v>
      </c>
      <c r="L25" s="17">
        <f t="shared" si="0"/>
        <v>5240</v>
      </c>
      <c r="M25" s="17">
        <v>5240</v>
      </c>
    </row>
    <row r="26" spans="1:13" ht="43.2" x14ac:dyDescent="0.3">
      <c r="A26" s="20">
        <v>100</v>
      </c>
      <c r="B26" s="20" t="s">
        <v>178</v>
      </c>
      <c r="C26" s="20" t="s">
        <v>181</v>
      </c>
      <c r="D26" s="20" t="s">
        <v>180</v>
      </c>
      <c r="E26" s="20" t="s">
        <v>183</v>
      </c>
      <c r="F26" s="20">
        <f>((('javasolt távoli'!F26*'javasolt távoli'!G26)*700)+('javasolt távoli'!F26*1500))</f>
        <v>5000</v>
      </c>
      <c r="G26" s="20">
        <f>SUM(('javasolt távoli'!H26*'javasolt távoli'!I26)*700)+('javasolt távoli'!H26*1500)</f>
        <v>0</v>
      </c>
      <c r="H26" s="20">
        <f>SUM(('javasolt távoli'!J26*'javasolt távoli'!K26)*70)+('javasolt távoli'!J26*1500)</f>
        <v>2550</v>
      </c>
      <c r="I26" s="20">
        <f>SUM(('javasolt távoli'!L26*'javasolt távoli'!M26)*180)+('javasolt távoli'!L26*1500)</f>
        <v>5520</v>
      </c>
      <c r="J26" s="20">
        <f>SUM(('javasolt távoli'!N26*'javasolt távoli'!O26)*180)+('javasolt távoli'!N26*1500)</f>
        <v>0</v>
      </c>
      <c r="K26" s="11">
        <v>1500</v>
      </c>
      <c r="L26" s="11">
        <f t="shared" si="0"/>
        <v>13070</v>
      </c>
      <c r="M26" s="11"/>
    </row>
    <row r="27" spans="1:13" ht="144" x14ac:dyDescent="0.3">
      <c r="A27" s="20">
        <v>100</v>
      </c>
      <c r="B27" s="20" t="s">
        <v>179</v>
      </c>
      <c r="C27" s="20" t="s">
        <v>182</v>
      </c>
      <c r="D27" s="20" t="s">
        <v>180</v>
      </c>
      <c r="E27" s="20" t="s">
        <v>184</v>
      </c>
      <c r="F27" s="20">
        <f>((('javasolt távoli'!F27*'javasolt távoli'!G27)*700)+('javasolt távoli'!F27*1500))</f>
        <v>0</v>
      </c>
      <c r="G27" s="20">
        <f>SUM(('javasolt távoli'!H27*'javasolt távoli'!I27)*700)+('javasolt távoli'!H27*1500)</f>
        <v>0</v>
      </c>
      <c r="H27" s="20">
        <f>SUM(('javasolt távoli'!J27*'javasolt távoli'!K27)*70)+('javasolt távoli'!J27*530)</f>
        <v>3020</v>
      </c>
      <c r="I27" s="20">
        <f>SUM(('javasolt távoli'!L27*'javasolt távoli'!M27)*180)+('javasolt távoli'!L27*530)</f>
        <v>6100</v>
      </c>
      <c r="J27" s="20">
        <f>SUM(('javasolt távoli'!N27*'javasolt távoli'!O27)*180)+('javasolt távoli'!N27*1500)</f>
        <v>0</v>
      </c>
      <c r="K27" s="11">
        <v>530</v>
      </c>
      <c r="L27" s="11">
        <f t="shared" si="0"/>
        <v>9120</v>
      </c>
      <c r="M27" s="11">
        <f>SUM(L26:L27)</f>
        <v>22190</v>
      </c>
    </row>
    <row r="28" spans="1:13" x14ac:dyDescent="0.3">
      <c r="M28" s="32">
        <f>SUM(M2:M27)</f>
        <v>296450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4"/>
  <sheetViews>
    <sheetView workbookViewId="0">
      <selection activeCell="C19" sqref="C19"/>
    </sheetView>
  </sheetViews>
  <sheetFormatPr defaultRowHeight="14.4" x14ac:dyDescent="0.3"/>
  <sheetData>
    <row r="2" spans="2:4" ht="43.2" customHeight="1" x14ac:dyDescent="0.3">
      <c r="B2" s="35" t="s">
        <v>279</v>
      </c>
      <c r="C2" s="35"/>
      <c r="D2" s="33">
        <v>468210</v>
      </c>
    </row>
    <row r="3" spans="2:4" ht="43.2" customHeight="1" x14ac:dyDescent="0.3">
      <c r="B3" s="36" t="s">
        <v>281</v>
      </c>
      <c r="C3" s="36"/>
      <c r="D3" s="34">
        <f>SUM(büdzsé_közeli!L21+büdzsé_távoli!M28)</f>
        <v>441180</v>
      </c>
    </row>
    <row r="4" spans="2:4" ht="28.95" customHeight="1" x14ac:dyDescent="0.3">
      <c r="B4" s="35" t="s">
        <v>280</v>
      </c>
      <c r="C4" s="35"/>
      <c r="D4" s="33">
        <f>D2-D3</f>
        <v>27030</v>
      </c>
    </row>
  </sheetData>
  <mergeCells count="3">
    <mergeCell ref="B2:C2"/>
    <mergeCell ref="B3:C3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igények_összesítő</vt:lpstr>
      <vt:lpstr>javasolt közeli</vt:lpstr>
      <vt:lpstr>büdzsé_közeli</vt:lpstr>
      <vt:lpstr>javasolt távoli</vt:lpstr>
      <vt:lpstr>büdzsé_távoli</vt:lpstr>
      <vt:lpstr>büdzsé_összesített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2022-09-20T17:22:57Z</dcterms:modified>
</cp:coreProperties>
</file>