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20730" windowHeight="11760"/>
  </bookViews>
  <sheets>
    <sheet name="Albania" sheetId="1" r:id="rId1"/>
    <sheet name="Austria" sheetId="13" r:id="rId2"/>
    <sheet name="Bosnia" sheetId="2" r:id="rId3"/>
    <sheet name="Bulgaria" sheetId="14" r:id="rId4"/>
    <sheet name="Croatia" sheetId="3" r:id="rId5"/>
    <sheet name="Czech Republic" sheetId="4" r:id="rId6"/>
    <sheet name="Moldova" sheetId="6" r:id="rId7"/>
    <sheet name="Montenegro" sheetId="7" r:id="rId8"/>
    <sheet name="North Macedonia" sheetId="5" r:id="rId9"/>
    <sheet name="Poland" sheetId="8" r:id="rId10"/>
    <sheet name="Romania" sheetId="9" r:id="rId11"/>
    <sheet name="Serbia" sheetId="10" r:id="rId12"/>
    <sheet name="Slovakia" sheetId="11" r:id="rId13"/>
    <sheet name="Slovenia" sheetId="12" r:id="rId14"/>
    <sheet name="Kosovo" sheetId="15" r:id="rId15"/>
  </sheets>
  <calcPr calcId="125725"/>
</workbook>
</file>

<file path=xl/calcChain.xml><?xml version="1.0" encoding="utf-8"?>
<calcChain xmlns="http://schemas.openxmlformats.org/spreadsheetml/2006/main">
  <c r="C3" i="10"/>
  <c r="C2"/>
  <c r="C3" i="8"/>
  <c r="C4"/>
  <c r="C5"/>
  <c r="C2"/>
  <c r="C3" i="6"/>
  <c r="C2"/>
  <c r="C3" i="4"/>
  <c r="C4"/>
  <c r="C5"/>
  <c r="C6"/>
  <c r="C7"/>
  <c r="C2"/>
  <c r="E7" i="3"/>
  <c r="E8"/>
  <c r="E6"/>
  <c r="C3"/>
  <c r="C4"/>
  <c r="C5"/>
  <c r="C2"/>
  <c r="C3" i="14"/>
  <c r="C2"/>
  <c r="C3" i="1"/>
  <c r="C4"/>
  <c r="C5"/>
  <c r="C6"/>
  <c r="C7"/>
  <c r="C8"/>
  <c r="C9"/>
  <c r="C2"/>
</calcChain>
</file>

<file path=xl/sharedStrings.xml><?xml version="1.0" encoding="utf-8"?>
<sst xmlns="http://schemas.openxmlformats.org/spreadsheetml/2006/main" count="179" uniqueCount="121">
  <si>
    <t>Students and Graduates of Arts, Sports and Nursing HE institutions</t>
  </si>
  <si>
    <t>Students and Graduates of other HE institutions</t>
  </si>
  <si>
    <t>Professors</t>
  </si>
  <si>
    <t>Associate professors</t>
  </si>
  <si>
    <t>Docents</t>
  </si>
  <si>
    <t>1 050,00 EUR</t>
  </si>
  <si>
    <t>1 150,00 EUR</t>
  </si>
  <si>
    <t>6 - 13 teaching/supervision hours = € 73,-/hour 14 and more hours = € 1150,-</t>
  </si>
  <si>
    <t>Megjegyzés</t>
  </si>
  <si>
    <t>485,00 EUR</t>
  </si>
  <si>
    <t>360,00 EUR</t>
  </si>
  <si>
    <t>Undergraduate and Graduates</t>
  </si>
  <si>
    <t>Free accommodation, student card for subsidized meals</t>
  </si>
  <si>
    <t>PhD students</t>
  </si>
  <si>
    <t>Teachers (5-15 days)</t>
  </si>
  <si>
    <t>Free accommodation or allowance for accommodation</t>
  </si>
  <si>
    <t>Teachers (16 plus days)</t>
  </si>
  <si>
    <t>Short Term Excursion - Teacher</t>
  </si>
  <si>
    <t>Short Term Excursion - PhD Students</t>
  </si>
  <si>
    <t>Short Term Excursion - Students</t>
  </si>
  <si>
    <t>Free accommodation</t>
  </si>
  <si>
    <t>Teachers</t>
  </si>
  <si>
    <t>Graduates</t>
  </si>
  <si>
    <t>50,00 EUR</t>
  </si>
  <si>
    <t>(in EURO) EURO 15,00 (public transport) accommodation (in public dormitory) + food (restaurant at the dormitory) + health insurance +</t>
  </si>
  <si>
    <t>Postgraduate Students</t>
  </si>
  <si>
    <t>70,00 EUR</t>
  </si>
  <si>
    <t>PhD students and teachers</t>
  </si>
  <si>
    <t>100,00 EUR</t>
  </si>
  <si>
    <t>(in EURO) EURO 15,00 (public transport) accommodation (in public dormitory) + health insurance +</t>
  </si>
  <si>
    <t>Students, MA Students</t>
  </si>
  <si>
    <t>Students, MA Students LEI 1.500-- food and public transport LEI 1.500-- accommodation</t>
  </si>
  <si>
    <t>PhD Students, Teachers, Researcher</t>
  </si>
  <si>
    <t>PhD Students, Teachers, Researcher LEI 1.800-- food and public transport LEI 2.000-- accommodation</t>
  </si>
  <si>
    <t>teacher allowance for one week</t>
  </si>
  <si>
    <t>90,00 EUR</t>
  </si>
  <si>
    <t>teacher allowance for two weeks</t>
  </si>
  <si>
    <t>180,00 EUR</t>
  </si>
  <si>
    <t>teacher allowance for three weeks</t>
  </si>
  <si>
    <t>270,00 EUR</t>
  </si>
  <si>
    <t>teacher allowance for four weeks</t>
  </si>
  <si>
    <t>350,00 EUR</t>
  </si>
  <si>
    <t>Bachelor (1st cycle) student and uniform Master student 1-3 year</t>
  </si>
  <si>
    <t>From 01.01.2018. Basic medical insurance (optional if needed paid from scholarship).</t>
  </si>
  <si>
    <t>Master student (2nd cycle) and uniform Master student 4-6 year</t>
  </si>
  <si>
    <t>PhD student (3rd cycle) or Teacher with Master Degree</t>
  </si>
  <si>
    <t>Teacher with PhD Degree</t>
  </si>
  <si>
    <t>From 01.01.2018r. Basic medical insurance (optional if needed paid from scholarship).</t>
  </si>
  <si>
    <t>Undergraduate Students</t>
  </si>
  <si>
    <t>120,00 EUR</t>
  </si>
  <si>
    <t>free medical insurance</t>
  </si>
  <si>
    <t>150,00 EUR</t>
  </si>
  <si>
    <t>Teaching Assistant</t>
  </si>
  <si>
    <t>330,00 EUR</t>
  </si>
  <si>
    <t>6,5 deduction if medical insurance has to be provided</t>
  </si>
  <si>
    <t>Lecturer</t>
  </si>
  <si>
    <t>Associate Professor</t>
  </si>
  <si>
    <t>390,00 EUR</t>
  </si>
  <si>
    <t>Full Professor</t>
  </si>
  <si>
    <t>590,00 EUR</t>
  </si>
  <si>
    <t>Ösztöndíj (havi) - EUR</t>
  </si>
  <si>
    <t>Students (Undergraduate, MA, PhD)</t>
  </si>
  <si>
    <t>Teaching staff</t>
  </si>
  <si>
    <t>Students (BA and MA students)</t>
  </si>
  <si>
    <t>280,00 EUR</t>
  </si>
  <si>
    <t>basic medical insurance where needed</t>
  </si>
  <si>
    <t>470,00 EUR</t>
  </si>
  <si>
    <t>Students</t>
  </si>
  <si>
    <t>In addition: accommodation at student dormitories (100 – 200€ per month) arranged by CMEPIUS and paid by the Ministry directly, basic medical insurance for the whole stay in Slovenia if applicable (124 € per month), food coupons (subsidy), public transport (subsidy).</t>
  </si>
  <si>
    <t>Teachers 5-9 days (min. 6 teaching hours)</t>
  </si>
  <si>
    <t>Teachers 10 days or more (min. 12 teaching hours)</t>
  </si>
  <si>
    <t>Short term excursion 3-5 days</t>
  </si>
  <si>
    <t>Summer/winter school 6-10 days</t>
  </si>
  <si>
    <t>Summer/winter school 11 days or more</t>
  </si>
  <si>
    <t>Students and Graduates</t>
  </si>
  <si>
    <t>Graduates with PhD/Teacher wit PhD</t>
  </si>
  <si>
    <t>University or college undergraduates and graduates, Postgraduate and PhD students</t>
  </si>
  <si>
    <t>PhD Students and Teachers</t>
  </si>
  <si>
    <t>Bachelor and Master Students</t>
  </si>
  <si>
    <t>Grant category</t>
  </si>
  <si>
    <t>Grant (per month) - EUR</t>
  </si>
  <si>
    <t>Grant (per month) - Bulgarian Lev (BGN)</t>
  </si>
  <si>
    <t>Grant (per month)</t>
  </si>
  <si>
    <t>Grant (per month) - CZK</t>
  </si>
  <si>
    <t>Grant (per day) - EUR</t>
  </si>
  <si>
    <t>Grant (per month) - HRK</t>
  </si>
  <si>
    <t>Grant (per day) - HRK</t>
  </si>
  <si>
    <t>Grant (per month) - Polish Zloty (PLN)</t>
  </si>
  <si>
    <t>Grant (per month) - Romanian Leu (RON)</t>
  </si>
  <si>
    <t>Grant</t>
  </si>
  <si>
    <t>Grant (per month) - RSD</t>
  </si>
  <si>
    <t>Note</t>
  </si>
  <si>
    <t>9,410 ALL for food and basic health insurance; Students will be offered accommodation in dormitories; In case they waive their right to be accommodated in dormitories they will be paid 5,000 ALL for accommodation. Free access to laboratories, libraries and computers. The payment shall be proportionate to their stay.</t>
  </si>
  <si>
    <t>8,900 ALL for food and basic health insurance; Students will be offered accommodation in dormitories; In case they waive their right to be accommodated in dormitories they will be paid 5,000 ALL for accommodation. Free access to laboratories, libraries and computers. The payment shall be proportionate to their stay.</t>
  </si>
  <si>
    <t>121,000 to cover for food, accommodation and basic health insurance. Free access to laboratories, libraries and computers. The payment shall be proportionate to their stay.</t>
  </si>
  <si>
    <t>105,200 to cover for food, accommodation and basic health insurance. Free access to laboratories, libraries and computers. The payment shall be proportionate to their stay.</t>
  </si>
  <si>
    <t>95,800 to cover for food, accommodation, health insurance. Free access to laboratories, libraries and computers. The payment shall be proportionate to their stay.</t>
  </si>
  <si>
    <t>Docents (Master)</t>
  </si>
  <si>
    <t>91,800 to cover for food, accommodation, health insurance. Free access to laboratories, libraries and computers. The payment shall be proportionate to their stay.</t>
  </si>
  <si>
    <t>First Lecturer/First researcher</t>
  </si>
  <si>
    <t>90,300 to cover for food, accommodation, health insurance. Free access to laboratories, libraries and computers. The payment shall be proportionate to their stay.</t>
  </si>
  <si>
    <t>Lecturer/Researcher</t>
  </si>
  <si>
    <t>73,400 to cover for food, accommodation, health insurance. Free access to laboratories, libraries and computers is included in the scholarship rate. The payment shall be proportionate to their stay.</t>
  </si>
  <si>
    <t>Grant (per month) - Albanian Lek (ALL)</t>
  </si>
  <si>
    <t>Bachelor and Master students receive scholarship, amounting to 250 leva. Discounts for dormitory, canteen &amp; public transport may apply, depending on the University.</t>
  </si>
  <si>
    <t>Bachelor-level and Master-level students</t>
  </si>
  <si>
    <t>valid for mobility starting from 1.1.2020 and on</t>
  </si>
  <si>
    <t>Doctoral-level Students</t>
  </si>
  <si>
    <t>2-4 days: 5 000 CZK; 5-10 days: 9 000 CZK; 11-20 days: 18 000 CZK; 21-30 (31) days: 27 000 CZK; valid for mobility starting from 1.1.2020 and on</t>
  </si>
  <si>
    <t>12 000 CZK (Bachelor-level &amp; Master-level students); 13 000 CZK (Doctoral-level students); valid for mobility starting from 1.1.2020 and on</t>
  </si>
  <si>
    <t>Summer school or Excursion - Students - 3-10 Days</t>
  </si>
  <si>
    <t>Summer school or Excursion - Students - 11-20 Days</t>
  </si>
  <si>
    <t>Summer school or Excursion - Students - 21 days or longer</t>
  </si>
  <si>
    <t>students and graduates - allowance per month</t>
  </si>
  <si>
    <t>paid on the basis of real length of stay: up to 15 days - 10,000 RSD, 16-31 days - 20,000 RSD; short term excursions and summer schools up to max. 6 days – 5,000 RSD</t>
  </si>
  <si>
    <t>paid on the basis of real length of stay: min. 5 to 15 days - 20,000 RSD, 16-31 days - 35,000 RSD (in case of teacher mobilities longer than 1 month, each following half-month payment will be one half of the monthly scholarship amount – 17,500 RSD)</t>
  </si>
  <si>
    <t>University Teachers</t>
  </si>
  <si>
    <t>Teacher comming on an exchange befor 1.1.2020 has the amount 700 eur, but have to bring some addittional documents (information are send by e-mail). Accommodation need to be arrange by visiting teachers themselves with the help of the host institution. NOTE: CEEPUS Freemover teacher’s mobilities to Slovenia are not eligible!</t>
  </si>
  <si>
    <t>Teacher comming on an exchange befor 1.1.2020 has the amount 1000 eur, but have to bring some addittional documents (information are send by e-mail). Accommodation need to be arrange by visiting teachers themselves with the help of the host institution. NOTE: CEEPUS Freemover teacher’s mobilities to Slovenia are not eligible!</t>
  </si>
  <si>
    <t>Professors, Associate professors, Assistents</t>
  </si>
  <si>
    <t>Students, Graduates and PhD Students</t>
  </si>
</sst>
</file>

<file path=xl/styles.xml><?xml version="1.0" encoding="utf-8"?>
<styleSheet xmlns="http://schemas.openxmlformats.org/spreadsheetml/2006/main">
  <numFmts count="9">
    <numFmt numFmtId="164" formatCode="#,##0.00\ [$EUR]"/>
    <numFmt numFmtId="165" formatCode="#,##0.00\ [$ALL]"/>
    <numFmt numFmtId="166" formatCode="#,##0.00\ [$BGN]"/>
    <numFmt numFmtId="167" formatCode="#,##0.00\ [$CZK]"/>
    <numFmt numFmtId="168" formatCode="#,##0.00\ [$HRK]"/>
    <numFmt numFmtId="169" formatCode="#,##0.00\ [$PLN]"/>
    <numFmt numFmtId="170" formatCode="#,##0.00\ [$RON]"/>
    <numFmt numFmtId="171" formatCode="#,##0.00\ [$RSD]"/>
    <numFmt numFmtId="177" formatCode="#,##0\ [$EUR]"/>
  </numFmts>
  <fonts count="3">
    <font>
      <sz val="11"/>
      <color theme="1"/>
      <name val="Calibri"/>
      <family val="2"/>
      <charset val="238"/>
      <scheme val="minor"/>
    </font>
    <font>
      <sz val="11"/>
      <color rgb="FF3F3F76"/>
      <name val="Calibri"/>
      <family val="2"/>
      <charset val="238"/>
      <scheme val="minor"/>
    </font>
    <font>
      <b/>
      <sz val="11"/>
      <color rgb="FF3F3F76"/>
      <name val="Calibri"/>
      <family val="2"/>
      <charset val="238"/>
      <scheme val="minor"/>
    </font>
  </fonts>
  <fills count="3">
    <fill>
      <patternFill patternType="none"/>
    </fill>
    <fill>
      <patternFill patternType="gray125"/>
    </fill>
    <fill>
      <patternFill patternType="solid">
        <fgColor rgb="FFFFCC99"/>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31">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2" fillId="2" borderId="2" xfId="1" applyFont="1" applyBorder="1" applyAlignment="1">
      <alignment horizontal="center"/>
    </xf>
    <xf numFmtId="0" fontId="0" fillId="0" borderId="2" xfId="0" applyBorder="1"/>
    <xf numFmtId="168" fontId="0" fillId="0" borderId="2" xfId="0" applyNumberFormat="1" applyBorder="1" applyAlignment="1">
      <alignment horizontal="center"/>
    </xf>
    <xf numFmtId="164"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center"/>
    </xf>
    <xf numFmtId="167" fontId="0" fillId="0" borderId="2" xfId="0" applyNumberFormat="1" applyBorder="1" applyAlignment="1">
      <alignment horizontal="center"/>
    </xf>
    <xf numFmtId="169" fontId="0" fillId="0" borderId="2" xfId="0" applyNumberFormat="1" applyBorder="1" applyAlignment="1">
      <alignment horizontal="center"/>
    </xf>
    <xf numFmtId="170" fontId="0" fillId="0" borderId="2" xfId="0" applyNumberFormat="1" applyBorder="1" applyAlignment="1">
      <alignment horizontal="center"/>
    </xf>
    <xf numFmtId="0" fontId="2" fillId="2" borderId="2" xfId="1" applyFont="1" applyBorder="1" applyAlignment="1">
      <alignment horizontal="center" vertical="center"/>
    </xf>
    <xf numFmtId="0" fontId="2" fillId="2" borderId="2" xfId="1" applyFont="1" applyBorder="1" applyAlignment="1">
      <alignment horizontal="center" wrapText="1"/>
    </xf>
    <xf numFmtId="0" fontId="0" fillId="0" borderId="2" xfId="0" applyBorder="1" applyAlignment="1">
      <alignment vertical="center"/>
    </xf>
    <xf numFmtId="0" fontId="0" fillId="0" borderId="2" xfId="0" applyBorder="1" applyAlignment="1">
      <alignment wrapText="1"/>
    </xf>
    <xf numFmtId="166" fontId="0" fillId="0" borderId="2" xfId="0" applyNumberFormat="1" applyBorder="1" applyAlignment="1">
      <alignment horizontal="center" vertical="center"/>
    </xf>
    <xf numFmtId="164" fontId="0" fillId="0" borderId="2" xfId="0" applyNumberFormat="1" applyBorder="1" applyAlignment="1">
      <alignment horizontal="center" vertical="center"/>
    </xf>
    <xf numFmtId="165"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vertical="center" wrapText="1"/>
    </xf>
    <xf numFmtId="0" fontId="2" fillId="2" borderId="1" xfId="1" applyFont="1" applyAlignment="1">
      <alignment vertical="center"/>
    </xf>
    <xf numFmtId="0" fontId="2" fillId="2" borderId="1" xfId="1" applyFont="1" applyAlignment="1">
      <alignment horizontal="center" vertical="center" wrapText="1"/>
    </xf>
    <xf numFmtId="0" fontId="2" fillId="2" borderId="1" xfId="1" applyFont="1" applyAlignment="1">
      <alignment horizontal="center" vertical="center"/>
    </xf>
    <xf numFmtId="167" fontId="0" fillId="0" borderId="2" xfId="0" applyNumberFormat="1" applyBorder="1" applyAlignment="1">
      <alignment horizontal="center" vertical="center"/>
    </xf>
    <xf numFmtId="0" fontId="0" fillId="0" borderId="2" xfId="0" applyBorder="1" applyAlignment="1">
      <alignment vertical="center" wrapText="1"/>
    </xf>
    <xf numFmtId="171" fontId="0" fillId="0" borderId="2" xfId="0" applyNumberFormat="1" applyBorder="1" applyAlignment="1">
      <alignment horizontal="center" vertical="center"/>
    </xf>
    <xf numFmtId="177" fontId="0" fillId="0" borderId="2" xfId="0" applyNumberFormat="1" applyBorder="1" applyAlignment="1">
      <alignment horizontal="center" vertical="center"/>
    </xf>
    <xf numFmtId="177" fontId="0" fillId="0" borderId="2" xfId="0" applyNumberFormat="1" applyBorder="1" applyAlignment="1">
      <alignment horizontal="center"/>
    </xf>
  </cellXfs>
  <cellStyles count="2">
    <cellStyle name="Bevitel" xfId="1" builtinId="2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9"/>
  <sheetViews>
    <sheetView tabSelected="1" workbookViewId="0">
      <selection activeCell="B3" sqref="B3"/>
    </sheetView>
  </sheetViews>
  <sheetFormatPr defaultRowHeight="15"/>
  <cols>
    <col min="1" max="1" width="60.85546875" bestFit="1" customWidth="1"/>
    <col min="2" max="2" width="33.42578125" style="3" bestFit="1" customWidth="1"/>
    <col min="3" max="3" width="20.42578125" style="3" bestFit="1" customWidth="1"/>
    <col min="4" max="4" width="127.7109375" bestFit="1" customWidth="1"/>
    <col min="5" max="5" width="22" bestFit="1" customWidth="1"/>
  </cols>
  <sheetData>
    <row r="1" spans="1:5" s="2" customFormat="1" ht="30">
      <c r="A1" s="23" t="s">
        <v>79</v>
      </c>
      <c r="B1" s="24" t="s">
        <v>103</v>
      </c>
      <c r="C1" s="25" t="s">
        <v>60</v>
      </c>
      <c r="D1" s="23" t="s">
        <v>8</v>
      </c>
      <c r="E1" s="23"/>
    </row>
    <row r="2" spans="1:5" s="2" customFormat="1" ht="45">
      <c r="A2" s="2" t="s">
        <v>0</v>
      </c>
      <c r="B2" s="20">
        <v>9410</v>
      </c>
      <c r="C2" s="21">
        <f>B2/123.56</f>
        <v>76.157332470055039</v>
      </c>
      <c r="D2" s="22" t="s">
        <v>92</v>
      </c>
    </row>
    <row r="3" spans="1:5" s="2" customFormat="1" ht="45">
      <c r="A3" s="2" t="s">
        <v>1</v>
      </c>
      <c r="B3" s="20">
        <v>8900</v>
      </c>
      <c r="C3" s="21">
        <f t="shared" ref="C3:C9" si="0">B3/123.56</f>
        <v>72.029783101327283</v>
      </c>
      <c r="D3" s="22" t="s">
        <v>93</v>
      </c>
    </row>
    <row r="4" spans="1:5" s="2" customFormat="1" ht="30">
      <c r="A4" s="2" t="s">
        <v>2</v>
      </c>
      <c r="B4" s="20">
        <v>121000</v>
      </c>
      <c r="C4" s="21">
        <f t="shared" si="0"/>
        <v>979.28132081579793</v>
      </c>
      <c r="D4" s="22" t="s">
        <v>94</v>
      </c>
    </row>
    <row r="5" spans="1:5" s="2" customFormat="1" ht="30">
      <c r="A5" s="2" t="s">
        <v>3</v>
      </c>
      <c r="B5" s="20">
        <v>105200</v>
      </c>
      <c r="C5" s="21">
        <f t="shared" si="0"/>
        <v>851.40822272580124</v>
      </c>
      <c r="D5" s="22" t="s">
        <v>95</v>
      </c>
    </row>
    <row r="6" spans="1:5" s="2" customFormat="1" ht="30">
      <c r="A6" s="2" t="s">
        <v>4</v>
      </c>
      <c r="B6" s="20">
        <v>95800</v>
      </c>
      <c r="C6" s="21">
        <f t="shared" si="0"/>
        <v>775.33182259630951</v>
      </c>
      <c r="D6" s="22" t="s">
        <v>96</v>
      </c>
    </row>
    <row r="7" spans="1:5" s="2" customFormat="1" ht="30">
      <c r="A7" s="2" t="s">
        <v>97</v>
      </c>
      <c r="B7" s="20">
        <v>91800</v>
      </c>
      <c r="C7" s="21">
        <f t="shared" si="0"/>
        <v>742.95888637099381</v>
      </c>
      <c r="D7" s="22" t="s">
        <v>98</v>
      </c>
    </row>
    <row r="8" spans="1:5" s="2" customFormat="1" ht="30">
      <c r="A8" s="2" t="s">
        <v>99</v>
      </c>
      <c r="B8" s="20">
        <v>90300</v>
      </c>
      <c r="C8" s="21">
        <f t="shared" si="0"/>
        <v>730.81903528650048</v>
      </c>
      <c r="D8" s="22" t="s">
        <v>100</v>
      </c>
    </row>
    <row r="9" spans="1:5" s="2" customFormat="1" ht="30">
      <c r="A9" s="2" t="s">
        <v>101</v>
      </c>
      <c r="B9" s="20">
        <v>73400</v>
      </c>
      <c r="C9" s="21">
        <f t="shared" si="0"/>
        <v>594.04337973454187</v>
      </c>
      <c r="D9" s="22" t="s">
        <v>102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D5"/>
  <sheetViews>
    <sheetView workbookViewId="0">
      <selection activeCell="D11" sqref="D11"/>
    </sheetView>
  </sheetViews>
  <sheetFormatPr defaultRowHeight="15"/>
  <cols>
    <col min="1" max="1" width="59.5703125" bestFit="1" customWidth="1"/>
    <col min="2" max="2" width="35.140625" style="3" bestFit="1" customWidth="1"/>
    <col min="3" max="3" width="22.7109375" style="3" bestFit="1" customWidth="1"/>
    <col min="4" max="4" width="78.28515625" bestFit="1" customWidth="1"/>
  </cols>
  <sheetData>
    <row r="1" spans="1:4">
      <c r="A1" s="5" t="s">
        <v>79</v>
      </c>
      <c r="B1" s="5" t="s">
        <v>87</v>
      </c>
      <c r="C1" s="5" t="s">
        <v>80</v>
      </c>
      <c r="D1" s="5" t="s">
        <v>91</v>
      </c>
    </row>
    <row r="2" spans="1:4">
      <c r="A2" s="6" t="s">
        <v>42</v>
      </c>
      <c r="B2" s="12">
        <v>1250</v>
      </c>
      <c r="C2" s="8">
        <f>B2/4.53</f>
        <v>275.9381898454746</v>
      </c>
      <c r="D2" s="6" t="s">
        <v>43</v>
      </c>
    </row>
    <row r="3" spans="1:4">
      <c r="A3" s="6" t="s">
        <v>44</v>
      </c>
      <c r="B3" s="12">
        <v>1500</v>
      </c>
      <c r="C3" s="8">
        <f t="shared" ref="C3:C5" si="0">B3/4.53</f>
        <v>331.1258278145695</v>
      </c>
      <c r="D3" s="6" t="s">
        <v>43</v>
      </c>
    </row>
    <row r="4" spans="1:4">
      <c r="A4" s="6" t="s">
        <v>45</v>
      </c>
      <c r="B4" s="12">
        <v>2200</v>
      </c>
      <c r="C4" s="8">
        <f t="shared" si="0"/>
        <v>485.65121412803529</v>
      </c>
      <c r="D4" s="6" t="s">
        <v>43</v>
      </c>
    </row>
    <row r="5" spans="1:4">
      <c r="A5" s="6" t="s">
        <v>46</v>
      </c>
      <c r="B5" s="12">
        <v>3000</v>
      </c>
      <c r="C5" s="8">
        <f t="shared" si="0"/>
        <v>662.25165562913901</v>
      </c>
      <c r="D5" s="6" t="s">
        <v>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C7"/>
  <sheetViews>
    <sheetView workbookViewId="0">
      <selection activeCell="C1" sqref="C1"/>
    </sheetView>
  </sheetViews>
  <sheetFormatPr defaultRowHeight="15"/>
  <cols>
    <col min="1" max="1" width="23" bestFit="1" customWidth="1"/>
    <col min="2" max="2" width="17.42578125" bestFit="1" customWidth="1"/>
    <col min="3" max="3" width="49.28515625" bestFit="1" customWidth="1"/>
  </cols>
  <sheetData>
    <row r="1" spans="1:3">
      <c r="A1" s="5" t="s">
        <v>79</v>
      </c>
      <c r="B1" s="5" t="s">
        <v>82</v>
      </c>
      <c r="C1" s="5" t="s">
        <v>91</v>
      </c>
    </row>
    <row r="2" spans="1:3">
      <c r="A2" s="6" t="s">
        <v>48</v>
      </c>
      <c r="B2" s="9" t="s">
        <v>49</v>
      </c>
      <c r="C2" s="6" t="s">
        <v>50</v>
      </c>
    </row>
    <row r="3" spans="1:3">
      <c r="A3" s="6" t="s">
        <v>25</v>
      </c>
      <c r="B3" s="9" t="s">
        <v>51</v>
      </c>
      <c r="C3" s="6" t="s">
        <v>50</v>
      </c>
    </row>
    <row r="4" spans="1:3">
      <c r="A4" s="6" t="s">
        <v>52</v>
      </c>
      <c r="B4" s="9" t="s">
        <v>53</v>
      </c>
      <c r="C4" s="6" t="s">
        <v>54</v>
      </c>
    </row>
    <row r="5" spans="1:3">
      <c r="A5" s="6" t="s">
        <v>55</v>
      </c>
      <c r="B5" s="9" t="s">
        <v>10</v>
      </c>
      <c r="C5" s="6" t="s">
        <v>54</v>
      </c>
    </row>
    <row r="6" spans="1:3">
      <c r="A6" s="6" t="s">
        <v>56</v>
      </c>
      <c r="B6" s="9" t="s">
        <v>57</v>
      </c>
      <c r="C6" s="6" t="s">
        <v>54</v>
      </c>
    </row>
    <row r="7" spans="1:3">
      <c r="A7" s="6" t="s">
        <v>58</v>
      </c>
      <c r="B7" s="9" t="s">
        <v>59</v>
      </c>
      <c r="C7" s="6" t="s">
        <v>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3"/>
  <sheetViews>
    <sheetView workbookViewId="0">
      <selection activeCell="C8" sqref="C8"/>
    </sheetView>
  </sheetViews>
  <sheetFormatPr defaultRowHeight="15"/>
  <cols>
    <col min="1" max="1" width="33.28515625" bestFit="1" customWidth="1"/>
    <col min="2" max="2" width="22.5703125" bestFit="1" customWidth="1"/>
    <col min="3" max="3" width="22.7109375" bestFit="1" customWidth="1"/>
    <col min="4" max="4" width="82.85546875" bestFit="1" customWidth="1"/>
  </cols>
  <sheetData>
    <row r="1" spans="1:4">
      <c r="A1" s="5" t="s">
        <v>79</v>
      </c>
      <c r="B1" s="5" t="s">
        <v>90</v>
      </c>
      <c r="C1" s="5" t="s">
        <v>80</v>
      </c>
      <c r="D1" s="5" t="s">
        <v>91</v>
      </c>
    </row>
    <row r="2" spans="1:4" s="2" customFormat="1" ht="30">
      <c r="A2" s="16" t="s">
        <v>61</v>
      </c>
      <c r="B2" s="28">
        <v>20000</v>
      </c>
      <c r="C2" s="19">
        <f>B2/117.55</f>
        <v>170.14036580178649</v>
      </c>
      <c r="D2" s="27" t="s">
        <v>114</v>
      </c>
    </row>
    <row r="3" spans="1:4" s="2" customFormat="1" ht="45">
      <c r="A3" s="16" t="s">
        <v>62</v>
      </c>
      <c r="B3" s="28">
        <v>35000</v>
      </c>
      <c r="C3" s="19">
        <f>B3/117.55</f>
        <v>297.74564015312632</v>
      </c>
      <c r="D3" s="27" t="s">
        <v>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C4"/>
  <sheetViews>
    <sheetView workbookViewId="0">
      <selection sqref="A1:C4"/>
    </sheetView>
  </sheetViews>
  <sheetFormatPr defaultRowHeight="15"/>
  <cols>
    <col min="1" max="1" width="44.28515625" bestFit="1" customWidth="1"/>
    <col min="2" max="2" width="17.42578125" style="3" bestFit="1" customWidth="1"/>
    <col min="3" max="3" width="36.140625" bestFit="1" customWidth="1"/>
  </cols>
  <sheetData>
    <row r="1" spans="1:3">
      <c r="A1" s="5" t="s">
        <v>79</v>
      </c>
      <c r="B1" s="5" t="s">
        <v>82</v>
      </c>
      <c r="C1" s="5" t="s">
        <v>91</v>
      </c>
    </row>
    <row r="2" spans="1:3">
      <c r="A2" s="6" t="s">
        <v>63</v>
      </c>
      <c r="B2" s="9" t="s">
        <v>64</v>
      </c>
      <c r="C2" s="6" t="s">
        <v>65</v>
      </c>
    </row>
    <row r="3" spans="1:3">
      <c r="A3" s="6" t="s">
        <v>13</v>
      </c>
      <c r="B3" s="9" t="s">
        <v>66</v>
      </c>
      <c r="C3" s="6" t="s">
        <v>65</v>
      </c>
    </row>
    <row r="4" spans="1:3">
      <c r="A4" s="6" t="s">
        <v>116</v>
      </c>
      <c r="B4" s="9" t="s">
        <v>66</v>
      </c>
      <c r="C4" s="6" t="s">
        <v>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C7"/>
  <sheetViews>
    <sheetView workbookViewId="0">
      <selection activeCell="C12" sqref="C12"/>
    </sheetView>
  </sheetViews>
  <sheetFormatPr defaultRowHeight="15"/>
  <cols>
    <col min="1" max="1" width="46" style="2" bestFit="1" customWidth="1"/>
    <col min="2" max="2" width="45.5703125" style="4" customWidth="1"/>
    <col min="3" max="3" width="128" style="1" customWidth="1"/>
  </cols>
  <sheetData>
    <row r="1" spans="1:3">
      <c r="A1" s="14" t="s">
        <v>79</v>
      </c>
      <c r="B1" s="14" t="s">
        <v>82</v>
      </c>
      <c r="C1" s="15" t="s">
        <v>91</v>
      </c>
    </row>
    <row r="2" spans="1:3" ht="30">
      <c r="A2" s="16" t="s">
        <v>67</v>
      </c>
      <c r="B2" s="29">
        <v>300</v>
      </c>
      <c r="C2" s="17" t="s">
        <v>68</v>
      </c>
    </row>
    <row r="3" spans="1:3" ht="45">
      <c r="A3" s="16" t="s">
        <v>69</v>
      </c>
      <c r="B3" s="29">
        <v>500</v>
      </c>
      <c r="C3" s="17" t="s">
        <v>117</v>
      </c>
    </row>
    <row r="4" spans="1:3" ht="45">
      <c r="A4" s="16" t="s">
        <v>70</v>
      </c>
      <c r="B4" s="29">
        <v>800</v>
      </c>
      <c r="C4" s="17" t="s">
        <v>118</v>
      </c>
    </row>
    <row r="5" spans="1:3">
      <c r="A5" s="16" t="s">
        <v>71</v>
      </c>
      <c r="B5" s="29">
        <v>75</v>
      </c>
      <c r="C5" s="17"/>
    </row>
    <row r="6" spans="1:3">
      <c r="A6" s="16" t="s">
        <v>72</v>
      </c>
      <c r="B6" s="29">
        <v>150</v>
      </c>
      <c r="C6" s="17"/>
    </row>
    <row r="7" spans="1:3">
      <c r="A7" s="16" t="s">
        <v>73</v>
      </c>
      <c r="B7" s="29">
        <v>300</v>
      </c>
      <c r="C7" s="1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workbookViewId="0">
      <selection activeCell="H19" sqref="H19"/>
    </sheetView>
  </sheetViews>
  <sheetFormatPr defaultRowHeight="15"/>
  <cols>
    <col min="1" max="1" width="44.28515625" bestFit="1" customWidth="1"/>
    <col min="2" max="2" width="17.42578125" bestFit="1" customWidth="1"/>
  </cols>
  <sheetData>
    <row r="1" spans="1:2">
      <c r="A1" s="5" t="s">
        <v>79</v>
      </c>
      <c r="B1" s="5" t="s">
        <v>82</v>
      </c>
    </row>
    <row r="2" spans="1:2">
      <c r="A2" s="6" t="s">
        <v>119</v>
      </c>
      <c r="B2" s="30">
        <v>350</v>
      </c>
    </row>
    <row r="3" spans="1:2">
      <c r="A3" s="6" t="s">
        <v>120</v>
      </c>
      <c r="B3" s="30">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3"/>
  <sheetViews>
    <sheetView workbookViewId="0">
      <selection activeCell="C12" sqref="C12"/>
    </sheetView>
  </sheetViews>
  <sheetFormatPr defaultRowHeight="15"/>
  <cols>
    <col min="1" max="1" width="34.42578125" bestFit="1" customWidth="1"/>
    <col min="2" max="2" width="17.42578125" style="3" bestFit="1" customWidth="1"/>
    <col min="3" max="3" width="69" bestFit="1" customWidth="1"/>
  </cols>
  <sheetData>
    <row r="1" spans="1:3">
      <c r="A1" s="5" t="s">
        <v>79</v>
      </c>
      <c r="B1" s="5" t="s">
        <v>82</v>
      </c>
      <c r="C1" s="5" t="s">
        <v>91</v>
      </c>
    </row>
    <row r="2" spans="1:3">
      <c r="A2" s="6" t="s">
        <v>74</v>
      </c>
      <c r="B2" s="9" t="s">
        <v>5</v>
      </c>
      <c r="C2" s="6"/>
    </row>
    <row r="3" spans="1:3">
      <c r="A3" s="6" t="s">
        <v>75</v>
      </c>
      <c r="B3" s="9" t="s">
        <v>6</v>
      </c>
      <c r="C3" s="6" t="s">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3"/>
  <sheetViews>
    <sheetView workbookViewId="0">
      <selection activeCell="B9" sqref="B9"/>
    </sheetView>
  </sheetViews>
  <sheetFormatPr defaultRowHeight="15"/>
  <cols>
    <col min="1" max="1" width="77.28515625" bestFit="1" customWidth="1"/>
    <col min="2" max="2" width="17.42578125" bestFit="1" customWidth="1"/>
  </cols>
  <sheetData>
    <row r="1" spans="1:2">
      <c r="A1" s="5" t="s">
        <v>79</v>
      </c>
      <c r="B1" s="5" t="s">
        <v>82</v>
      </c>
    </row>
    <row r="2" spans="1:2">
      <c r="A2" s="6" t="s">
        <v>21</v>
      </c>
      <c r="B2" s="9" t="s">
        <v>9</v>
      </c>
    </row>
    <row r="3" spans="1:2">
      <c r="A3" s="6" t="s">
        <v>76</v>
      </c>
      <c r="B3" s="9"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3"/>
  <sheetViews>
    <sheetView workbookViewId="0">
      <selection activeCell="D9" sqref="D9"/>
    </sheetView>
  </sheetViews>
  <sheetFormatPr defaultRowHeight="15"/>
  <cols>
    <col min="1" max="1" width="27.85546875" bestFit="1" customWidth="1"/>
    <col min="2" max="2" width="37.140625" style="3" bestFit="1" customWidth="1"/>
    <col min="3" max="3" width="22.7109375" style="3" bestFit="1" customWidth="1"/>
    <col min="4" max="4" width="100.42578125" customWidth="1"/>
  </cols>
  <sheetData>
    <row r="1" spans="1:4">
      <c r="A1" s="5" t="s">
        <v>79</v>
      </c>
      <c r="B1" s="5" t="s">
        <v>81</v>
      </c>
      <c r="C1" s="5" t="s">
        <v>80</v>
      </c>
      <c r="D1" s="5" t="s">
        <v>91</v>
      </c>
    </row>
    <row r="2" spans="1:4">
      <c r="A2" s="6" t="s">
        <v>77</v>
      </c>
      <c r="B2" s="10">
        <v>500</v>
      </c>
      <c r="C2" s="8">
        <f>B2/1.95</f>
        <v>256.41025641025641</v>
      </c>
      <c r="D2" s="6"/>
    </row>
    <row r="3" spans="1:4" ht="30">
      <c r="A3" s="16" t="s">
        <v>78</v>
      </c>
      <c r="B3" s="18">
        <v>250</v>
      </c>
      <c r="C3" s="19">
        <f>B3/1.95</f>
        <v>128.2051282051282</v>
      </c>
      <c r="D3" s="1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8"/>
  <sheetViews>
    <sheetView workbookViewId="0">
      <selection activeCell="E13" sqref="E13"/>
    </sheetView>
  </sheetViews>
  <sheetFormatPr defaultRowHeight="15"/>
  <cols>
    <col min="1" max="1" width="60.85546875" bestFit="1" customWidth="1"/>
    <col min="2" max="3" width="22.7109375" style="3" bestFit="1" customWidth="1"/>
    <col min="4" max="4" width="20.5703125" style="3" bestFit="1" customWidth="1"/>
    <col min="5" max="5" width="20.5703125" style="3" customWidth="1"/>
    <col min="6" max="6" width="51.5703125" bestFit="1" customWidth="1"/>
  </cols>
  <sheetData>
    <row r="1" spans="1:6">
      <c r="A1" s="5" t="s">
        <v>79</v>
      </c>
      <c r="B1" s="5" t="s">
        <v>85</v>
      </c>
      <c r="C1" s="5" t="s">
        <v>80</v>
      </c>
      <c r="D1" s="5" t="s">
        <v>86</v>
      </c>
      <c r="E1" s="5" t="s">
        <v>84</v>
      </c>
      <c r="F1" s="5" t="s">
        <v>91</v>
      </c>
    </row>
    <row r="2" spans="1:6">
      <c r="A2" s="6" t="s">
        <v>11</v>
      </c>
      <c r="B2" s="7">
        <v>1300</v>
      </c>
      <c r="C2" s="8">
        <f>B2/7.58</f>
        <v>171.50395778364117</v>
      </c>
      <c r="D2" s="7"/>
      <c r="E2" s="9"/>
      <c r="F2" s="6" t="s">
        <v>12</v>
      </c>
    </row>
    <row r="3" spans="1:6">
      <c r="A3" s="6" t="s">
        <v>13</v>
      </c>
      <c r="B3" s="7">
        <v>1500</v>
      </c>
      <c r="C3" s="8">
        <f t="shared" ref="C3:C5" si="0">B3/7.58</f>
        <v>197.88918205804748</v>
      </c>
      <c r="D3" s="7"/>
      <c r="E3" s="9"/>
      <c r="F3" s="6" t="s">
        <v>12</v>
      </c>
    </row>
    <row r="4" spans="1:6">
      <c r="A4" s="6" t="s">
        <v>14</v>
      </c>
      <c r="B4" s="7">
        <v>2400</v>
      </c>
      <c r="C4" s="8">
        <f t="shared" si="0"/>
        <v>316.62269129287597</v>
      </c>
      <c r="D4" s="7"/>
      <c r="E4" s="9"/>
      <c r="F4" s="6" t="s">
        <v>15</v>
      </c>
    </row>
    <row r="5" spans="1:6">
      <c r="A5" s="6" t="s">
        <v>16</v>
      </c>
      <c r="B5" s="7">
        <v>3600</v>
      </c>
      <c r="C5" s="8">
        <f t="shared" si="0"/>
        <v>474.93403693931396</v>
      </c>
      <c r="D5" s="7"/>
      <c r="E5" s="9"/>
      <c r="F5" s="6" t="s">
        <v>15</v>
      </c>
    </row>
    <row r="6" spans="1:6">
      <c r="A6" s="6" t="s">
        <v>17</v>
      </c>
      <c r="B6" s="7"/>
      <c r="C6" s="9"/>
      <c r="D6" s="7">
        <v>200</v>
      </c>
      <c r="E6" s="8">
        <f>D6/7.58</f>
        <v>26.385224274406333</v>
      </c>
      <c r="F6" s="6" t="s">
        <v>20</v>
      </c>
    </row>
    <row r="7" spans="1:6">
      <c r="A7" s="6" t="s">
        <v>18</v>
      </c>
      <c r="B7" s="7"/>
      <c r="C7" s="9"/>
      <c r="D7" s="7">
        <v>170</v>
      </c>
      <c r="E7" s="8">
        <f t="shared" ref="E7:E8" si="1">D7/7.58</f>
        <v>22.427440633245382</v>
      </c>
      <c r="F7" s="6" t="s">
        <v>20</v>
      </c>
    </row>
    <row r="8" spans="1:6">
      <c r="A8" s="6" t="s">
        <v>19</v>
      </c>
      <c r="B8" s="7"/>
      <c r="C8" s="9"/>
      <c r="D8" s="7">
        <v>150</v>
      </c>
      <c r="E8" s="8">
        <f t="shared" si="1"/>
        <v>19.788918205804748</v>
      </c>
      <c r="F8" s="6" t="s">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7"/>
  <sheetViews>
    <sheetView workbookViewId="0">
      <selection activeCell="C10" sqref="C10"/>
    </sheetView>
  </sheetViews>
  <sheetFormatPr defaultRowHeight="15"/>
  <cols>
    <col min="1" max="1" width="53" bestFit="1" customWidth="1"/>
    <col min="2" max="2" width="23.42578125" bestFit="1" customWidth="1"/>
    <col min="3" max="3" width="23.42578125" style="3" customWidth="1"/>
    <col min="4" max="4" width="71.28515625" bestFit="1" customWidth="1"/>
  </cols>
  <sheetData>
    <row r="1" spans="1:4">
      <c r="A1" s="5" t="s">
        <v>79</v>
      </c>
      <c r="B1" s="5" t="s">
        <v>83</v>
      </c>
      <c r="C1" s="5" t="s">
        <v>80</v>
      </c>
      <c r="D1" s="5" t="s">
        <v>91</v>
      </c>
    </row>
    <row r="2" spans="1:4">
      <c r="A2" s="6" t="s">
        <v>105</v>
      </c>
      <c r="B2" s="11">
        <v>12000</v>
      </c>
      <c r="C2" s="19">
        <f>B2/27</f>
        <v>444.44444444444446</v>
      </c>
      <c r="D2" s="6" t="s">
        <v>106</v>
      </c>
    </row>
    <row r="3" spans="1:4">
      <c r="A3" s="6" t="s">
        <v>107</v>
      </c>
      <c r="B3" s="11">
        <v>13000</v>
      </c>
      <c r="C3" s="19">
        <f t="shared" ref="C3:C7" si="0">B3/27</f>
        <v>481.48148148148147</v>
      </c>
      <c r="D3" s="6" t="s">
        <v>106</v>
      </c>
    </row>
    <row r="4" spans="1:4" s="2" customFormat="1" ht="30">
      <c r="A4" s="16" t="s">
        <v>21</v>
      </c>
      <c r="B4" s="26">
        <v>27000</v>
      </c>
      <c r="C4" s="19">
        <f t="shared" si="0"/>
        <v>1000</v>
      </c>
      <c r="D4" s="27" t="s">
        <v>108</v>
      </c>
    </row>
    <row r="5" spans="1:4">
      <c r="A5" s="6" t="s">
        <v>110</v>
      </c>
      <c r="B5" s="11">
        <v>5000</v>
      </c>
      <c r="C5" s="19">
        <f t="shared" si="0"/>
        <v>185.18518518518519</v>
      </c>
      <c r="D5" s="6" t="s">
        <v>106</v>
      </c>
    </row>
    <row r="6" spans="1:4">
      <c r="A6" s="6" t="s">
        <v>111</v>
      </c>
      <c r="B6" s="11">
        <v>9000</v>
      </c>
      <c r="C6" s="19">
        <f t="shared" si="0"/>
        <v>333.33333333333331</v>
      </c>
      <c r="D6" s="6" t="s">
        <v>106</v>
      </c>
    </row>
    <row r="7" spans="1:4" s="2" customFormat="1" ht="30">
      <c r="A7" s="16" t="s">
        <v>112</v>
      </c>
      <c r="B7" s="26">
        <v>12000</v>
      </c>
      <c r="C7" s="19">
        <f t="shared" si="0"/>
        <v>444.44444444444446</v>
      </c>
      <c r="D7" s="27"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3"/>
  <sheetViews>
    <sheetView workbookViewId="0">
      <selection activeCell="C7" sqref="C7"/>
    </sheetView>
  </sheetViews>
  <sheetFormatPr defaultRowHeight="15"/>
  <cols>
    <col min="1" max="1" width="33.28515625" bestFit="1" customWidth="1"/>
    <col min="2" max="2" width="38" style="3" bestFit="1" customWidth="1"/>
    <col min="3" max="3" width="22.7109375" style="3" bestFit="1" customWidth="1"/>
    <col min="4" max="4" width="91.140625" bestFit="1" customWidth="1"/>
  </cols>
  <sheetData>
    <row r="1" spans="1:4">
      <c r="A1" s="5" t="s">
        <v>79</v>
      </c>
      <c r="B1" s="5" t="s">
        <v>88</v>
      </c>
      <c r="C1" s="5" t="s">
        <v>80</v>
      </c>
      <c r="D1" s="5" t="s">
        <v>91</v>
      </c>
    </row>
    <row r="2" spans="1:4">
      <c r="A2" s="6" t="s">
        <v>30</v>
      </c>
      <c r="B2" s="13">
        <v>3000</v>
      </c>
      <c r="C2" s="8">
        <f>B2/4.82</f>
        <v>622.40663900414938</v>
      </c>
      <c r="D2" s="6" t="s">
        <v>31</v>
      </c>
    </row>
    <row r="3" spans="1:4">
      <c r="A3" s="6" t="s">
        <v>32</v>
      </c>
      <c r="B3" s="13">
        <v>3800</v>
      </c>
      <c r="C3" s="8">
        <f>B3/4.82</f>
        <v>788.3817427385892</v>
      </c>
      <c r="D3" s="6" t="s">
        <v>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6"/>
  <sheetViews>
    <sheetView workbookViewId="0">
      <selection activeCell="A12" sqref="A12"/>
    </sheetView>
  </sheetViews>
  <sheetFormatPr defaultRowHeight="15"/>
  <cols>
    <col min="1" max="1" width="53.7109375" bestFit="1" customWidth="1"/>
    <col min="2" max="2" width="13.28515625" style="3" customWidth="1"/>
    <col min="3" max="3" width="109.7109375" bestFit="1" customWidth="1"/>
  </cols>
  <sheetData>
    <row r="1" spans="1:3">
      <c r="A1" s="5" t="s">
        <v>79</v>
      </c>
      <c r="B1" s="5" t="s">
        <v>89</v>
      </c>
      <c r="C1" s="5" t="s">
        <v>91</v>
      </c>
    </row>
    <row r="2" spans="1:3">
      <c r="A2" s="6" t="s">
        <v>34</v>
      </c>
      <c r="B2" s="9" t="s">
        <v>35</v>
      </c>
      <c r="C2" s="6"/>
    </row>
    <row r="3" spans="1:3">
      <c r="A3" s="6" t="s">
        <v>36</v>
      </c>
      <c r="B3" s="9" t="s">
        <v>37</v>
      </c>
      <c r="C3" s="6"/>
    </row>
    <row r="4" spans="1:3">
      <c r="A4" s="6" t="s">
        <v>38</v>
      </c>
      <c r="B4" s="9" t="s">
        <v>39</v>
      </c>
      <c r="C4" s="6"/>
    </row>
    <row r="5" spans="1:3">
      <c r="A5" s="6" t="s">
        <v>40</v>
      </c>
      <c r="B5" s="9" t="s">
        <v>41</v>
      </c>
      <c r="C5" s="6"/>
    </row>
    <row r="6" spans="1:3">
      <c r="A6" s="6" t="s">
        <v>113</v>
      </c>
      <c r="B6" s="9" t="s">
        <v>28</v>
      </c>
      <c r="C6"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C4"/>
  <sheetViews>
    <sheetView workbookViewId="0">
      <selection activeCell="C18" sqref="C18"/>
    </sheetView>
  </sheetViews>
  <sheetFormatPr defaultRowHeight="15"/>
  <cols>
    <col min="1" max="1" width="24.85546875" bestFit="1" customWidth="1"/>
    <col min="2" max="2" width="17.42578125" style="3" bestFit="1" customWidth="1"/>
    <col min="3" max="3" width="122.5703125" bestFit="1" customWidth="1"/>
  </cols>
  <sheetData>
    <row r="1" spans="1:3">
      <c r="A1" s="5" t="s">
        <v>79</v>
      </c>
      <c r="B1" s="5" t="s">
        <v>82</v>
      </c>
      <c r="C1" s="5" t="s">
        <v>91</v>
      </c>
    </row>
    <row r="2" spans="1:3">
      <c r="A2" s="6" t="s">
        <v>22</v>
      </c>
      <c r="B2" s="9" t="s">
        <v>23</v>
      </c>
      <c r="C2" s="6" t="s">
        <v>24</v>
      </c>
    </row>
    <row r="3" spans="1:3">
      <c r="A3" s="6" t="s">
        <v>25</v>
      </c>
      <c r="B3" s="9" t="s">
        <v>26</v>
      </c>
      <c r="C3" s="6" t="s">
        <v>24</v>
      </c>
    </row>
    <row r="4" spans="1:3">
      <c r="A4" s="6" t="s">
        <v>27</v>
      </c>
      <c r="B4" s="9" t="s">
        <v>28</v>
      </c>
      <c r="C4" s="6"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15</vt:i4>
      </vt:variant>
    </vt:vector>
  </HeadingPairs>
  <TitlesOfParts>
    <vt:vector size="15" baseType="lpstr">
      <vt:lpstr>Albania</vt:lpstr>
      <vt:lpstr>Austria</vt:lpstr>
      <vt:lpstr>Bosnia</vt:lpstr>
      <vt:lpstr>Bulgaria</vt:lpstr>
      <vt:lpstr>Croatia</vt:lpstr>
      <vt:lpstr>Czech Republic</vt:lpstr>
      <vt:lpstr>Moldova</vt:lpstr>
      <vt:lpstr>Montenegro</vt:lpstr>
      <vt:lpstr>North Macedonia</vt:lpstr>
      <vt:lpstr>Poland</vt:lpstr>
      <vt:lpstr>Romania</vt:lpstr>
      <vt:lpstr>Serbia</vt:lpstr>
      <vt:lpstr>Slovakia</vt:lpstr>
      <vt:lpstr>Slovenia</vt:lpstr>
      <vt:lpstr>Kosovo</vt:lpstr>
    </vt:vector>
  </TitlesOfParts>
  <Company>ELTE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Pósch Orsolya</dc:creator>
  <cp:lastModifiedBy>Zsóka</cp:lastModifiedBy>
  <dcterms:created xsi:type="dcterms:W3CDTF">2018-05-07T13:00:44Z</dcterms:created>
  <dcterms:modified xsi:type="dcterms:W3CDTF">2020-05-06T07:27:49Z</dcterms:modified>
</cp:coreProperties>
</file>