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defaultThemeVersion="124226"/>
  <mc:AlternateContent xmlns:mc="http://schemas.openxmlformats.org/markup-compatibility/2006">
    <mc:Choice Requires="x15">
      <x15ac:absPath xmlns:x15ac="http://schemas.microsoft.com/office/spreadsheetml/2010/11/ac" url="K:\MOBILITAS\CEEPUS\2022_23\honlap_frissites\"/>
    </mc:Choice>
  </mc:AlternateContent>
  <xr:revisionPtr revIDLastSave="0" documentId="13_ncr:1_{33DAFE77-4D42-48A1-A3DD-AB2859B09FDC}" xr6:coauthVersionLast="36" xr6:coauthVersionMax="36" xr10:uidLastSave="{00000000-0000-0000-0000-000000000000}"/>
  <bookViews>
    <workbookView xWindow="480" yWindow="105" windowWidth="20730" windowHeight="11760" firstSheet="4" activeTab="14" xr2:uid="{00000000-000D-0000-FFFF-FFFF00000000}"/>
  </bookViews>
  <sheets>
    <sheet name="Albania" sheetId="1" r:id="rId1"/>
    <sheet name="Austria" sheetId="13" r:id="rId2"/>
    <sheet name="Bosnia" sheetId="2" r:id="rId3"/>
    <sheet name="Bulgaria" sheetId="14" r:id="rId4"/>
    <sheet name="Croatia" sheetId="3" r:id="rId5"/>
    <sheet name="Czech Republic" sheetId="4" r:id="rId6"/>
    <sheet name="Kosovo" sheetId="15" r:id="rId7"/>
    <sheet name="Moldova" sheetId="6" r:id="rId8"/>
    <sheet name="Montenegro" sheetId="7" r:id="rId9"/>
    <sheet name="North Macedonia" sheetId="5" r:id="rId10"/>
    <sheet name="Poland" sheetId="8" r:id="rId11"/>
    <sheet name="Romania" sheetId="9" r:id="rId12"/>
    <sheet name="Serbia" sheetId="10" r:id="rId13"/>
    <sheet name="Slovakia" sheetId="11" r:id="rId14"/>
    <sheet name="Slovenia" sheetId="12" r:id="rId15"/>
  </sheets>
  <calcPr calcId="191029"/>
</workbook>
</file>

<file path=xl/calcChain.xml><?xml version="1.0" encoding="utf-8"?>
<calcChain xmlns="http://schemas.openxmlformats.org/spreadsheetml/2006/main">
  <c r="C3" i="10" l="1"/>
  <c r="C2" i="10"/>
  <c r="C9" i="8"/>
  <c r="C8" i="8"/>
  <c r="C7" i="8"/>
  <c r="C6" i="8"/>
  <c r="C5" i="8"/>
  <c r="C4" i="8"/>
  <c r="C3" i="8"/>
  <c r="C2" i="8"/>
  <c r="C3" i="6"/>
  <c r="C2" i="6"/>
  <c r="C3" i="4"/>
  <c r="C4" i="4"/>
  <c r="C5" i="4"/>
  <c r="C6" i="4"/>
  <c r="C7" i="4"/>
  <c r="C2" i="4"/>
  <c r="C3" i="14"/>
  <c r="C2" i="14"/>
  <c r="C3" i="1"/>
  <c r="C4" i="1"/>
  <c r="C5" i="1"/>
  <c r="C6" i="1"/>
  <c r="C7" i="1"/>
  <c r="C8" i="1"/>
  <c r="C9" i="1"/>
  <c r="C2" i="1"/>
  <c r="E12" i="3"/>
  <c r="E11" i="3"/>
  <c r="E10" i="3"/>
  <c r="C13" i="3"/>
  <c r="C2" i="3"/>
  <c r="C3" i="3"/>
  <c r="C4" i="3"/>
  <c r="C5" i="3"/>
  <c r="C6" i="3"/>
  <c r="C7" i="3"/>
  <c r="C8" i="3"/>
  <c r="C9" i="3"/>
  <c r="C14" i="3"/>
  <c r="C15" i="3"/>
</calcChain>
</file>

<file path=xl/sharedStrings.xml><?xml version="1.0" encoding="utf-8"?>
<sst xmlns="http://schemas.openxmlformats.org/spreadsheetml/2006/main" count="181" uniqueCount="119">
  <si>
    <t>Students and Graduates of Arts, Sports and Nursing HE institutions</t>
  </si>
  <si>
    <t>Students and Graduates of other HE institutions</t>
  </si>
  <si>
    <t>Professors</t>
  </si>
  <si>
    <t>Associate professors</t>
  </si>
  <si>
    <t>Docents</t>
  </si>
  <si>
    <t>Undergraduate and Graduates</t>
  </si>
  <si>
    <t>Free accommodation, student card for subsidized meals</t>
  </si>
  <si>
    <t>PhD students</t>
  </si>
  <si>
    <t>Teachers (5-15 days)</t>
  </si>
  <si>
    <t>Free accommodation or allowance for accommodation</t>
  </si>
  <si>
    <t>Teachers (16 plus days)</t>
  </si>
  <si>
    <t>Short Term Excursion - Teacher</t>
  </si>
  <si>
    <t>Short Term Excursion - PhD Students</t>
  </si>
  <si>
    <t>Short Term Excursion - Students</t>
  </si>
  <si>
    <t>Free accommodation</t>
  </si>
  <si>
    <t>Teachers</t>
  </si>
  <si>
    <t>Graduates</t>
  </si>
  <si>
    <t>(in EURO) EURO 15,00 (public transport) accommodation (in public dormitory) + food (restaurant at the dormitory) + health insurance +</t>
  </si>
  <si>
    <t>Postgraduate Students</t>
  </si>
  <si>
    <t>PhD students and teachers</t>
  </si>
  <si>
    <t>(in EURO) EURO 15,00 (public transport) accommodation (in public dormitory) + health insurance +</t>
  </si>
  <si>
    <t>Students, MA Students</t>
  </si>
  <si>
    <t>PhD Students, Teachers, Researcher</t>
  </si>
  <si>
    <t>teacher allowance for one week</t>
  </si>
  <si>
    <t>teacher allowance for two weeks</t>
  </si>
  <si>
    <t>teacher allowance for three weeks</t>
  </si>
  <si>
    <t>teacher allowance for four weeks</t>
  </si>
  <si>
    <t>Bachelor (1st cycle) student and uniform Master student 1-3 year</t>
  </si>
  <si>
    <t>Master student (2nd cycle) and uniform Master student 4-6 year</t>
  </si>
  <si>
    <t>PhD student (3rd cycle) or Teacher with Master Degree</t>
  </si>
  <si>
    <t>Teacher with PhD Degree</t>
  </si>
  <si>
    <t>Undergraduate Students</t>
  </si>
  <si>
    <t>free medical insurance</t>
  </si>
  <si>
    <t>Teaching Assistant</t>
  </si>
  <si>
    <t>6,5 deduction if medical insurance has to be provided</t>
  </si>
  <si>
    <t>Lecturer</t>
  </si>
  <si>
    <t>Associate Professor</t>
  </si>
  <si>
    <t>Full Professor</t>
  </si>
  <si>
    <t>Students (Undergraduate, MA, PhD)</t>
  </si>
  <si>
    <t>Teaching staff</t>
  </si>
  <si>
    <t>Students (BA and MA students)</t>
  </si>
  <si>
    <t>basic medical insurance where needed</t>
  </si>
  <si>
    <t>Students</t>
  </si>
  <si>
    <t>In addition: accommodation at student dormitories (100 – 200€ per month) arranged by CMEPIUS and paid by the Ministry directly, basic medical insurance for the whole stay in Slovenia if applicable (124 € per month), food coupons (subsidy), public transport (subsidy).</t>
  </si>
  <si>
    <t>Teachers 5-9 days (min. 6 teaching hours)</t>
  </si>
  <si>
    <t>Teachers 10 days or more (min. 12 teaching hours)</t>
  </si>
  <si>
    <t>Short term excursion 3-5 days</t>
  </si>
  <si>
    <t>Summer/winter school 6-10 days</t>
  </si>
  <si>
    <t>Summer/winter school 11 days or more</t>
  </si>
  <si>
    <t>Students and Graduates</t>
  </si>
  <si>
    <t>University or college undergraduates and graduates, Postgraduate and PhD students</t>
  </si>
  <si>
    <t>PhD Students and Teachers</t>
  </si>
  <si>
    <t>Bachelor and Master Students</t>
  </si>
  <si>
    <t>Grant category</t>
  </si>
  <si>
    <t>Grant (per month) - Bulgarian Lev (BGN)</t>
  </si>
  <si>
    <t>Grant (per month)</t>
  </si>
  <si>
    <t>Grant (per month) - CZK</t>
  </si>
  <si>
    <t>Grant (per month) - HRK</t>
  </si>
  <si>
    <t>Grant (per day) - HRK</t>
  </si>
  <si>
    <t>Grant (per month) - Polish Zloty (PLN)</t>
  </si>
  <si>
    <t>Grant</t>
  </si>
  <si>
    <t>Grant (per month) - RSD</t>
  </si>
  <si>
    <t>Note</t>
  </si>
  <si>
    <t>9,410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</si>
  <si>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8,900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</si>
  <si>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121,000 to cover for food, accommodation and basic health insurance. Free access to laboratories, libraries and computers. The payment shall be proportionate to their stay.</t>
  </si>
  <si>
    <t>105,200 to cover for food, accommodation and basic health insurance. Free access to laboratories, libraries and computers. The payment shall be proportionate to their stay.</t>
  </si>
  <si>
    <t>95,800 to cover for food, accommodation, health insurance. Free access to laboratories, libraries and computers. The payment shall be proportionate to their stay.</t>
  </si>
  <si>
    <t>Docents (Master)</t>
  </si>
  <si>
    <t>91,800 to cover for food, accommodation, health insurance. Free access to laboratories, libraries and computers. The payment shall be proportionate to their stay.</t>
  </si>
  <si>
    <t>First Lecturer/First researcher</t>
  </si>
  <si>
    <t>90,300 to cover for food, accommodation, health insurance. Free access to laboratories, libraries and computers. The payment shall be proportionate to their stay.</t>
  </si>
  <si>
    <t>Lecturer/Researcher</t>
  </si>
  <si>
    <t>73,400 to cover for food, accommodation, health insurance. Free access to laboratories, libraries and computers is included in the scholarship rate. The payment shall be proportionate to their stay.</t>
  </si>
  <si>
    <t>Grant (per month) - Albanian Lek (ALL)</t>
  </si>
  <si>
    <t>Bachelor and Master students receive scholarship, amounting to 250 leva. Discounts for dormitory, canteen &amp; public transport may apply, depending on the University.</t>
  </si>
  <si>
    <t>Bachelor-level and Master-level students</t>
  </si>
  <si>
    <t>Doctoral-level Students</t>
  </si>
  <si>
    <t>Summer school or Excursion - Students - 3-10 Days</t>
  </si>
  <si>
    <t>Summer school or Excursion - Students - 11-20 Days</t>
  </si>
  <si>
    <t>Summer school or Excursion - Students - 21 days or longer</t>
  </si>
  <si>
    <t>students and graduates - allowance per month</t>
  </si>
  <si>
    <t>paid on the basis of real length of stay: up to 15 days - 10,000 RSD, 16-31 days - 20,000 RSD; short term excursions and summer schools up to max. 6 days – 5,000 RSD</t>
  </si>
  <si>
    <t>paid on the basis of real length of stay: min. 5 to 15 days - 20,000 RSD, 16-31 days - 35,000 RSD (in case of teacher mobilities longer than 1 month, each following half-month payment will be one half of the monthly scholarship amount – 17,500 RSD)</t>
  </si>
  <si>
    <t>University Teachers</t>
  </si>
  <si>
    <t>Professors, Associate professors, Assistents</t>
  </si>
  <si>
    <t>Students, Graduates and PhD Students</t>
  </si>
  <si>
    <t>Graduates with PhD/Teacher with PhD</t>
  </si>
  <si>
    <t>Teachers' scholarship rate</t>
  </si>
  <si>
    <t>Undergraduate, graduate, postgraduate and PhD scholarship rates</t>
  </si>
  <si>
    <t>Teachers, virtual mobility 6 - 12 teaching hours</t>
  </si>
  <si>
    <t>Teachers, virtual mobility, 18 - 30 teaching hours</t>
  </si>
  <si>
    <t>Undergraduates and Graduates, virtual mobility</t>
  </si>
  <si>
    <t>PhD students, virtual mobility</t>
  </si>
  <si>
    <t>Online mobility for teachers and students</t>
  </si>
  <si>
    <t>0,00 CZK</t>
  </si>
  <si>
    <t>Students, MA Students LEI 2.500-- food and public transport LEI 1.500-- accommodation</t>
  </si>
  <si>
    <t>PhD Students, Teachers, Researcher LEI 2.800-- food and public transport LEI 2.000-- accommodation</t>
  </si>
  <si>
    <t>Basic medical insurance (optional if needed paid from scholarship).</t>
  </si>
  <si>
    <t>Bachelor (1st cycle) student and uniform Master student 1-3 year - VIRTUAL</t>
  </si>
  <si>
    <t>For accepted and granted virtual mobility in Poland.</t>
  </si>
  <si>
    <t>Master student (2nd cycle) and uniform Master student 4-6 year - VIRTUAL</t>
  </si>
  <si>
    <t>PhD student (3rd cycle) or Teacher with Master Degree - VIRTUAL</t>
  </si>
  <si>
    <t>Teacher with PhD Degree - VIRTUAL</t>
  </si>
  <si>
    <t>Accommodation need to be arrange by visiting teachers themselves with the help of the host institution. NOTE: CEEPUS Freemover teacher’s mobilities to Slovenia are not eligible!</t>
  </si>
  <si>
    <t>Approx. Grant (per month) - EUR</t>
  </si>
  <si>
    <t>Approx. Grant (per day) - EUR</t>
  </si>
  <si>
    <t>6 - 13 teaching/supervision hours = € 88,-/hour 14 and more hours = € 1250,-</t>
  </si>
  <si>
    <t>Short Term Excursion, students, virtual mobility</t>
  </si>
  <si>
    <t>Short Term Excursion, PhD student, virtual mobility</t>
  </si>
  <si>
    <t>Short Term Excursion, Teacher, virtual mobility</t>
  </si>
  <si>
    <t>Hybrid mobility for teachers and students</t>
  </si>
  <si>
    <t>60 % of the relevant rate above (for exactly amount of the scholarship and conditions contact the NCO-CZ). Note: The hybrid mobility as a type is valid until 31. 12. 2022 only.</t>
  </si>
  <si>
    <t>40 % for the applicant + 10 % for the host institution of the relevant rate above (for exactly amount of the scholarship and conditions contact the NCO-CZ). Note: The virtual mobility as a type is valid until 31. 12. 2022 only.</t>
  </si>
  <si>
    <t>12 000 CZK (Bachelor-level &amp; Master-level students); 13 000 CZK (Doctoral-level students)</t>
  </si>
  <si>
    <t>2-4 days: 5 000 CZK; 5-10 days: 9 000 CZK; 11-20 days: 18 000 CZK; 21-30 (31) days: 27 000 CZK</t>
  </si>
  <si>
    <t>An amount for Professors, Associate professors, Assistents in Public institutions Incoming mobilities who apply to Private Higher Education Institutions in Kosovo, are paid by host Institution as per their regulation. An amount above is only for incoming at Public Universities in Kosovo.</t>
  </si>
  <si>
    <t>Students and graduates and Ph.D.students An amount above is only for mobilities in Public Institutions (Universities). The students who apply to private Institutions will be paid as per Host institutions regulation and agreement between Host HEI and student.</t>
  </si>
  <si>
    <t>Grant (per month) - (LEI /MDL)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</si>
</sst>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EUR]"/>
    <numFmt numFmtId="165" formatCode="#,##0.00\ [$ALL]"/>
    <numFmt numFmtId="166" formatCode="#,##0.00\ [$BGN]"/>
    <numFmt numFmtId="167" formatCode="#,##0.00\ [$CZK]"/>
    <numFmt numFmtId="168" formatCode="#,##0.00\ [$HRK]"/>
    <numFmt numFmtId="169" formatCode="#,##0.00\ [$PLN]"/>
    <numFmt numFmtId="171" formatCode="#,##0.00\ [$RSD]"/>
    <numFmt numFmtId="172" formatCode="#,##0\ [$EUR]"/>
    <numFmt numFmtId="177" formatCode="#,##0.00\ [$MDL]"/>
  </numFmts>
  <fonts count="3" x14ac:knownFonts="1">
    <font>
      <sz val="11"/>
      <color theme="1"/>
      <name val="Calibri"/>
      <family val="2"/>
      <charset val="238"/>
      <scheme val="minor"/>
    </font>
    <font>
      <sz val="11"/>
      <color rgb="FF3F3F76"/>
      <name val="Calibri"/>
      <family val="2"/>
      <charset val="238"/>
      <scheme val="minor"/>
    </font>
    <font>
      <b/>
      <sz val="11"/>
      <color rgb="FF3F3F76"/>
      <name val="Calibri"/>
      <family val="2"/>
      <charset val="238"/>
      <scheme val="minor"/>
    </font>
  </fonts>
  <fills count="3">
    <fill>
      <patternFill patternType="none"/>
    </fill>
    <fill>
      <patternFill patternType="gray125"/>
    </fill>
    <fill>
      <patternFill patternType="solid">
        <fgColor rgb="FFFFCC99"/>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s>
  <cellStyleXfs count="2">
    <xf numFmtId="0" fontId="0" fillId="0" borderId="0"/>
    <xf numFmtId="0" fontId="1" fillId="2" borderId="1" applyNumberFormat="0" applyAlignment="0" applyProtection="0"/>
  </cellStyleXfs>
  <cellXfs count="3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2" fillId="2" borderId="2" xfId="1" applyFont="1" applyBorder="1" applyAlignment="1">
      <alignment horizontal="center"/>
    </xf>
    <xf numFmtId="0" fontId="0" fillId="0" borderId="2" xfId="0" applyBorder="1"/>
    <xf numFmtId="168" fontId="0" fillId="0" borderId="2" xfId="0" applyNumberFormat="1" applyBorder="1" applyAlignment="1">
      <alignment horizontal="center"/>
    </xf>
    <xf numFmtId="164"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center"/>
    </xf>
    <xf numFmtId="167" fontId="0" fillId="0" borderId="2" xfId="0" applyNumberFormat="1" applyBorder="1" applyAlignment="1">
      <alignment horizontal="center"/>
    </xf>
    <xf numFmtId="169" fontId="0" fillId="0" borderId="2" xfId="0" applyNumberFormat="1" applyBorder="1" applyAlignment="1">
      <alignment horizontal="center"/>
    </xf>
    <xf numFmtId="0" fontId="2" fillId="2" borderId="2" xfId="1" applyFont="1" applyBorder="1" applyAlignment="1">
      <alignment horizontal="center" vertical="center"/>
    </xf>
    <xf numFmtId="0" fontId="2" fillId="2" borderId="2" xfId="1" applyFont="1" applyBorder="1" applyAlignment="1">
      <alignment horizontal="center" wrapText="1"/>
    </xf>
    <xf numFmtId="0" fontId="0" fillId="0" borderId="2" xfId="0" applyBorder="1" applyAlignment="1">
      <alignment vertical="center"/>
    </xf>
    <xf numFmtId="0" fontId="0" fillId="0" borderId="2" xfId="0" applyBorder="1" applyAlignment="1">
      <alignment wrapText="1"/>
    </xf>
    <xf numFmtId="166" fontId="0" fillId="0" borderId="2" xfId="0" applyNumberFormat="1" applyBorder="1" applyAlignment="1">
      <alignment horizontal="center" vertical="center"/>
    </xf>
    <xf numFmtId="164" fontId="0" fillId="0" borderId="2" xfId="0" applyNumberFormat="1" applyBorder="1" applyAlignment="1">
      <alignment horizontal="center" vertical="center"/>
    </xf>
    <xf numFmtId="0" fontId="2" fillId="2" borderId="1" xfId="1" applyFont="1" applyAlignment="1">
      <alignment horizontal="center" vertical="center"/>
    </xf>
    <xf numFmtId="167" fontId="0" fillId="0" borderId="2" xfId="0" applyNumberFormat="1" applyBorder="1" applyAlignment="1">
      <alignment horizontal="center" vertical="center"/>
    </xf>
    <xf numFmtId="0" fontId="0" fillId="0" borderId="2" xfId="0" applyBorder="1" applyAlignment="1">
      <alignment vertical="center" wrapText="1"/>
    </xf>
    <xf numFmtId="171" fontId="0" fillId="0" borderId="2" xfId="0" applyNumberFormat="1" applyBorder="1" applyAlignment="1">
      <alignment horizontal="center" vertical="center"/>
    </xf>
    <xf numFmtId="172" fontId="0" fillId="0" borderId="2" xfId="0" applyNumberFormat="1" applyBorder="1" applyAlignment="1">
      <alignment horizontal="center" vertical="center"/>
    </xf>
    <xf numFmtId="0" fontId="2" fillId="2" borderId="3" xfId="1" applyFont="1" applyBorder="1" applyAlignment="1">
      <alignment horizontal="center" vertical="center"/>
    </xf>
    <xf numFmtId="0" fontId="2" fillId="2" borderId="3" xfId="1" applyFont="1" applyBorder="1" applyAlignment="1">
      <alignment horizontal="center" vertical="center" wrapText="1"/>
    </xf>
    <xf numFmtId="0" fontId="2" fillId="2" borderId="4" xfId="1" applyFont="1" applyBorder="1" applyAlignment="1">
      <alignment horizontal="center" vertical="center"/>
    </xf>
    <xf numFmtId="165" fontId="0" fillId="0" borderId="2" xfId="0" applyNumberFormat="1" applyBorder="1" applyAlignment="1">
      <alignment horizontal="center" vertical="center"/>
    </xf>
    <xf numFmtId="172" fontId="0" fillId="0" borderId="2" xfId="0" applyNumberFormat="1" applyBorder="1" applyAlignment="1">
      <alignment horizontal="left" vertical="center" wrapText="1"/>
    </xf>
    <xf numFmtId="177" fontId="0" fillId="0" borderId="2" xfId="0" applyNumberFormat="1" applyBorder="1" applyAlignment="1">
      <alignment horizontal="center"/>
    </xf>
  </cellXfs>
  <cellStyles count="2">
    <cellStyle name="Bevitel" xfId="1" builtinId="2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workbookViewId="0">
      <selection activeCell="D15" sqref="D15"/>
    </sheetView>
  </sheetViews>
  <sheetFormatPr defaultRowHeight="15" x14ac:dyDescent="0.25"/>
  <cols>
    <col min="1" max="1" width="60.85546875" bestFit="1" customWidth="1"/>
    <col min="2" max="2" width="33.42578125" style="3" bestFit="1" customWidth="1"/>
    <col min="3" max="3" width="30.42578125" style="3" bestFit="1" customWidth="1"/>
    <col min="4" max="4" width="127.7109375" bestFit="1" customWidth="1"/>
  </cols>
  <sheetData>
    <row r="1" spans="1:4" s="2" customFormat="1" ht="30" x14ac:dyDescent="0.25">
      <c r="A1" s="24" t="s">
        <v>53</v>
      </c>
      <c r="B1" s="25" t="s">
        <v>74</v>
      </c>
      <c r="C1" s="24" t="s">
        <v>105</v>
      </c>
      <c r="D1" s="26" t="s">
        <v>62</v>
      </c>
    </row>
    <row r="2" spans="1:4" s="2" customFormat="1" ht="45" x14ac:dyDescent="0.25">
      <c r="A2" s="15" t="s">
        <v>0</v>
      </c>
      <c r="B2" s="27">
        <v>9410</v>
      </c>
      <c r="C2" s="18">
        <f>B2*0.0083</f>
        <v>78.102999999999994</v>
      </c>
      <c r="D2" s="21" t="s">
        <v>63</v>
      </c>
    </row>
    <row r="3" spans="1:4" s="2" customFormat="1" ht="45" x14ac:dyDescent="0.25">
      <c r="A3" s="15" t="s">
        <v>1</v>
      </c>
      <c r="B3" s="27">
        <v>8900</v>
      </c>
      <c r="C3" s="18">
        <f t="shared" ref="C3:C9" si="0">B3*0.0083</f>
        <v>73.87</v>
      </c>
      <c r="D3" s="21" t="s">
        <v>64</v>
      </c>
    </row>
    <row r="4" spans="1:4" s="2" customFormat="1" ht="30" x14ac:dyDescent="0.25">
      <c r="A4" s="15" t="s">
        <v>2</v>
      </c>
      <c r="B4" s="27">
        <v>121000</v>
      </c>
      <c r="C4" s="18">
        <f t="shared" si="0"/>
        <v>1004.3</v>
      </c>
      <c r="D4" s="21" t="s">
        <v>65</v>
      </c>
    </row>
    <row r="5" spans="1:4" s="2" customFormat="1" ht="30" x14ac:dyDescent="0.25">
      <c r="A5" s="15" t="s">
        <v>3</v>
      </c>
      <c r="B5" s="27">
        <v>105200</v>
      </c>
      <c r="C5" s="18">
        <f t="shared" si="0"/>
        <v>873.16</v>
      </c>
      <c r="D5" s="21" t="s">
        <v>66</v>
      </c>
    </row>
    <row r="6" spans="1:4" s="2" customFormat="1" ht="30" x14ac:dyDescent="0.25">
      <c r="A6" s="15" t="s">
        <v>4</v>
      </c>
      <c r="B6" s="27">
        <v>95800</v>
      </c>
      <c r="C6" s="18">
        <f t="shared" si="0"/>
        <v>795.14</v>
      </c>
      <c r="D6" s="21" t="s">
        <v>67</v>
      </c>
    </row>
    <row r="7" spans="1:4" s="2" customFormat="1" ht="30" x14ac:dyDescent="0.25">
      <c r="A7" s="15" t="s">
        <v>68</v>
      </c>
      <c r="B7" s="27">
        <v>91800</v>
      </c>
      <c r="C7" s="18">
        <f t="shared" si="0"/>
        <v>761.94</v>
      </c>
      <c r="D7" s="21" t="s">
        <v>69</v>
      </c>
    </row>
    <row r="8" spans="1:4" s="2" customFormat="1" ht="30" x14ac:dyDescent="0.25">
      <c r="A8" s="15" t="s">
        <v>70</v>
      </c>
      <c r="B8" s="27">
        <v>90300</v>
      </c>
      <c r="C8" s="18">
        <f t="shared" si="0"/>
        <v>749.49</v>
      </c>
      <c r="D8" s="21" t="s">
        <v>71</v>
      </c>
    </row>
    <row r="9" spans="1:4" s="2" customFormat="1" ht="30" x14ac:dyDescent="0.25">
      <c r="A9" s="15" t="s">
        <v>72</v>
      </c>
      <c r="B9" s="27">
        <v>73400</v>
      </c>
      <c r="C9" s="18">
        <f t="shared" si="0"/>
        <v>609.22</v>
      </c>
      <c r="D9" s="21" t="s">
        <v>73</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
  <sheetViews>
    <sheetView workbookViewId="0">
      <selection activeCell="C9" sqref="C9"/>
    </sheetView>
  </sheetViews>
  <sheetFormatPr defaultRowHeight="15" x14ac:dyDescent="0.25"/>
  <cols>
    <col min="1" max="1" width="24.85546875" bestFit="1" customWidth="1"/>
    <col min="2" max="2" width="17.42578125" style="3" bestFit="1" customWidth="1"/>
    <col min="3" max="3" width="122.5703125" bestFit="1" customWidth="1"/>
  </cols>
  <sheetData>
    <row r="1" spans="1:3" x14ac:dyDescent="0.25">
      <c r="A1" s="5" t="s">
        <v>53</v>
      </c>
      <c r="B1" s="5" t="s">
        <v>55</v>
      </c>
      <c r="C1" s="5" t="s">
        <v>62</v>
      </c>
    </row>
    <row r="2" spans="1:3" x14ac:dyDescent="0.25">
      <c r="A2" s="6" t="s">
        <v>16</v>
      </c>
      <c r="B2" s="18">
        <v>50</v>
      </c>
      <c r="C2" s="6" t="s">
        <v>17</v>
      </c>
    </row>
    <row r="3" spans="1:3" x14ac:dyDescent="0.25">
      <c r="A3" s="6" t="s">
        <v>18</v>
      </c>
      <c r="B3" s="18">
        <v>70</v>
      </c>
      <c r="C3" s="6" t="s">
        <v>17</v>
      </c>
    </row>
    <row r="4" spans="1:3" x14ac:dyDescent="0.25">
      <c r="A4" s="6" t="s">
        <v>19</v>
      </c>
      <c r="B4" s="18">
        <v>100</v>
      </c>
      <c r="C4" s="6" t="s">
        <v>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9"/>
  <sheetViews>
    <sheetView zoomScaleNormal="100" workbookViewId="0">
      <selection activeCell="D14" sqref="D14"/>
    </sheetView>
  </sheetViews>
  <sheetFormatPr defaultRowHeight="15" x14ac:dyDescent="0.25"/>
  <cols>
    <col min="1" max="1" width="68.85546875" bestFit="1" customWidth="1"/>
    <col min="2" max="2" width="35.140625" style="3" bestFit="1" customWidth="1"/>
    <col min="3" max="3" width="30.42578125" style="3" bestFit="1" customWidth="1"/>
    <col min="4" max="4" width="78.28515625" bestFit="1" customWidth="1"/>
  </cols>
  <sheetData>
    <row r="1" spans="1:4" x14ac:dyDescent="0.25">
      <c r="A1" s="5" t="s">
        <v>53</v>
      </c>
      <c r="B1" s="5" t="s">
        <v>59</v>
      </c>
      <c r="C1" s="19" t="s">
        <v>105</v>
      </c>
      <c r="D1" s="5" t="s">
        <v>62</v>
      </c>
    </row>
    <row r="2" spans="1:4" x14ac:dyDescent="0.25">
      <c r="A2" s="6" t="s">
        <v>27</v>
      </c>
      <c r="B2" s="12">
        <v>1250</v>
      </c>
      <c r="C2" s="8">
        <f>B2*0.21326</f>
        <v>266.57499999999999</v>
      </c>
      <c r="D2" s="6" t="s">
        <v>98</v>
      </c>
    </row>
    <row r="3" spans="1:4" x14ac:dyDescent="0.25">
      <c r="A3" s="6" t="s">
        <v>28</v>
      </c>
      <c r="B3" s="12">
        <v>1500</v>
      </c>
      <c r="C3" s="8">
        <f t="shared" ref="C3:C9" si="0">B3*0.21326</f>
        <v>319.89</v>
      </c>
      <c r="D3" s="6" t="s">
        <v>98</v>
      </c>
    </row>
    <row r="4" spans="1:4" x14ac:dyDescent="0.25">
      <c r="A4" s="6" t="s">
        <v>29</v>
      </c>
      <c r="B4" s="12">
        <v>2200</v>
      </c>
      <c r="C4" s="8">
        <f t="shared" si="0"/>
        <v>469.17200000000003</v>
      </c>
      <c r="D4" s="6" t="s">
        <v>98</v>
      </c>
    </row>
    <row r="5" spans="1:4" x14ac:dyDescent="0.25">
      <c r="A5" s="6" t="s">
        <v>30</v>
      </c>
      <c r="B5" s="12">
        <v>3000</v>
      </c>
      <c r="C5" s="8">
        <f t="shared" si="0"/>
        <v>639.78</v>
      </c>
      <c r="D5" s="6" t="s">
        <v>98</v>
      </c>
    </row>
    <row r="6" spans="1:4" x14ac:dyDescent="0.25">
      <c r="A6" s="6" t="s">
        <v>99</v>
      </c>
      <c r="B6" s="12">
        <v>625</v>
      </c>
      <c r="C6" s="8">
        <f t="shared" si="0"/>
        <v>133.28749999999999</v>
      </c>
      <c r="D6" s="6" t="s">
        <v>100</v>
      </c>
    </row>
    <row r="7" spans="1:4" x14ac:dyDescent="0.25">
      <c r="A7" s="6" t="s">
        <v>101</v>
      </c>
      <c r="B7" s="12">
        <v>750</v>
      </c>
      <c r="C7" s="8">
        <f t="shared" si="0"/>
        <v>159.94499999999999</v>
      </c>
      <c r="D7" s="6" t="s">
        <v>100</v>
      </c>
    </row>
    <row r="8" spans="1:4" x14ac:dyDescent="0.25">
      <c r="A8" s="6" t="s">
        <v>102</v>
      </c>
      <c r="B8" s="12">
        <v>1100</v>
      </c>
      <c r="C8" s="8">
        <f t="shared" si="0"/>
        <v>234.58600000000001</v>
      </c>
      <c r="D8" s="6" t="s">
        <v>100</v>
      </c>
    </row>
    <row r="9" spans="1:4" x14ac:dyDescent="0.25">
      <c r="A9" s="6" t="s">
        <v>103</v>
      </c>
      <c r="B9" s="12">
        <v>1500</v>
      </c>
      <c r="C9" s="8">
        <f t="shared" si="0"/>
        <v>319.89</v>
      </c>
      <c r="D9" s="6" t="s">
        <v>100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workbookViewId="0">
      <selection activeCell="B2" sqref="B2"/>
    </sheetView>
  </sheetViews>
  <sheetFormatPr defaultRowHeight="15" x14ac:dyDescent="0.25"/>
  <cols>
    <col min="1" max="1" width="23" bestFit="1" customWidth="1"/>
    <col min="2" max="2" width="17.42578125" bestFit="1" customWidth="1"/>
    <col min="3" max="3" width="49.28515625" bestFit="1" customWidth="1"/>
  </cols>
  <sheetData>
    <row r="1" spans="1:3" x14ac:dyDescent="0.25">
      <c r="A1" s="5" t="s">
        <v>53</v>
      </c>
      <c r="B1" s="5" t="s">
        <v>55</v>
      </c>
      <c r="C1" s="5" t="s">
        <v>62</v>
      </c>
    </row>
    <row r="2" spans="1:3" x14ac:dyDescent="0.25">
      <c r="A2" s="6" t="s">
        <v>31</v>
      </c>
      <c r="B2" s="18">
        <v>120</v>
      </c>
      <c r="C2" s="6" t="s">
        <v>32</v>
      </c>
    </row>
    <row r="3" spans="1:3" x14ac:dyDescent="0.25">
      <c r="A3" s="6" t="s">
        <v>18</v>
      </c>
      <c r="B3" s="18">
        <v>150</v>
      </c>
      <c r="C3" s="6" t="s">
        <v>32</v>
      </c>
    </row>
    <row r="4" spans="1:3" x14ac:dyDescent="0.25">
      <c r="A4" s="6" t="s">
        <v>33</v>
      </c>
      <c r="B4" s="18">
        <v>330</v>
      </c>
      <c r="C4" s="6" t="s">
        <v>34</v>
      </c>
    </row>
    <row r="5" spans="1:3" x14ac:dyDescent="0.25">
      <c r="A5" s="6" t="s">
        <v>35</v>
      </c>
      <c r="B5" s="18">
        <v>360</v>
      </c>
      <c r="C5" s="6" t="s">
        <v>34</v>
      </c>
    </row>
    <row r="6" spans="1:3" x14ac:dyDescent="0.25">
      <c r="A6" s="6" t="s">
        <v>36</v>
      </c>
      <c r="B6" s="18">
        <v>390</v>
      </c>
      <c r="C6" s="6" t="s">
        <v>34</v>
      </c>
    </row>
    <row r="7" spans="1:3" x14ac:dyDescent="0.25">
      <c r="A7" s="6" t="s">
        <v>37</v>
      </c>
      <c r="B7" s="18">
        <v>590</v>
      </c>
      <c r="C7" s="6" t="s">
        <v>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workbookViewId="0">
      <selection activeCell="C4" sqref="C4"/>
    </sheetView>
  </sheetViews>
  <sheetFormatPr defaultRowHeight="15" x14ac:dyDescent="0.25"/>
  <cols>
    <col min="1" max="1" width="33.28515625" bestFit="1" customWidth="1"/>
    <col min="2" max="2" width="22.5703125" bestFit="1" customWidth="1"/>
    <col min="3" max="3" width="30.42578125" bestFit="1" customWidth="1"/>
    <col min="4" max="4" width="82.85546875" bestFit="1" customWidth="1"/>
  </cols>
  <sheetData>
    <row r="1" spans="1:4" x14ac:dyDescent="0.25">
      <c r="A1" s="5" t="s">
        <v>53</v>
      </c>
      <c r="B1" s="5" t="s">
        <v>61</v>
      </c>
      <c r="C1" s="19" t="s">
        <v>105</v>
      </c>
      <c r="D1" s="5" t="s">
        <v>62</v>
      </c>
    </row>
    <row r="2" spans="1:4" s="2" customFormat="1" ht="30" x14ac:dyDescent="0.25">
      <c r="A2" s="15" t="s">
        <v>38</v>
      </c>
      <c r="B2" s="22">
        <v>20000</v>
      </c>
      <c r="C2" s="18">
        <f>B2*0.0085</f>
        <v>170</v>
      </c>
      <c r="D2" s="21" t="s">
        <v>82</v>
      </c>
    </row>
    <row r="3" spans="1:4" s="2" customFormat="1" ht="45" x14ac:dyDescent="0.25">
      <c r="A3" s="15" t="s">
        <v>39</v>
      </c>
      <c r="B3" s="22">
        <v>35000</v>
      </c>
      <c r="C3" s="18">
        <f>B3*0.0085</f>
        <v>297.5</v>
      </c>
      <c r="D3" s="21" t="s">
        <v>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
  <sheetViews>
    <sheetView workbookViewId="0">
      <selection activeCell="B2" sqref="B2"/>
    </sheetView>
  </sheetViews>
  <sheetFormatPr defaultRowHeight="15" x14ac:dyDescent="0.25"/>
  <cols>
    <col min="1" max="1" width="44.28515625" bestFit="1" customWidth="1"/>
    <col min="2" max="2" width="17.42578125" style="3" bestFit="1" customWidth="1"/>
    <col min="3" max="3" width="36.140625" bestFit="1" customWidth="1"/>
  </cols>
  <sheetData>
    <row r="1" spans="1:3" x14ac:dyDescent="0.25">
      <c r="A1" s="5" t="s">
        <v>53</v>
      </c>
      <c r="B1" s="5" t="s">
        <v>55</v>
      </c>
      <c r="C1" s="5" t="s">
        <v>62</v>
      </c>
    </row>
    <row r="2" spans="1:3" x14ac:dyDescent="0.25">
      <c r="A2" s="6" t="s">
        <v>40</v>
      </c>
      <c r="B2" s="18">
        <v>280</v>
      </c>
      <c r="C2" s="6" t="s">
        <v>41</v>
      </c>
    </row>
    <row r="3" spans="1:3" x14ac:dyDescent="0.25">
      <c r="A3" s="6" t="s">
        <v>7</v>
      </c>
      <c r="B3" s="18">
        <v>470</v>
      </c>
      <c r="C3" s="6" t="s">
        <v>41</v>
      </c>
    </row>
    <row r="4" spans="1:3" x14ac:dyDescent="0.25">
      <c r="A4" s="6" t="s">
        <v>84</v>
      </c>
      <c r="B4" s="18">
        <v>470</v>
      </c>
      <c r="C4" s="6" t="s">
        <v>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7"/>
  <sheetViews>
    <sheetView tabSelected="1" workbookViewId="0">
      <selection activeCell="B7" sqref="B7"/>
    </sheetView>
  </sheetViews>
  <sheetFormatPr defaultRowHeight="15" x14ac:dyDescent="0.25"/>
  <cols>
    <col min="1" max="1" width="46" style="2" bestFit="1" customWidth="1"/>
    <col min="2" max="2" width="25.28515625" style="4" customWidth="1"/>
    <col min="3" max="3" width="128" style="1" customWidth="1"/>
  </cols>
  <sheetData>
    <row r="1" spans="1:3" x14ac:dyDescent="0.25">
      <c r="A1" s="13" t="s">
        <v>53</v>
      </c>
      <c r="B1" s="13" t="s">
        <v>55</v>
      </c>
      <c r="C1" s="14" t="s">
        <v>62</v>
      </c>
    </row>
    <row r="2" spans="1:3" ht="30" x14ac:dyDescent="0.25">
      <c r="A2" s="15" t="s">
        <v>42</v>
      </c>
      <c r="B2" s="23">
        <v>300</v>
      </c>
      <c r="C2" s="16" t="s">
        <v>43</v>
      </c>
    </row>
    <row r="3" spans="1:3" ht="30" x14ac:dyDescent="0.25">
      <c r="A3" s="15" t="s">
        <v>44</v>
      </c>
      <c r="B3" s="23">
        <v>500</v>
      </c>
      <c r="C3" s="16" t="s">
        <v>104</v>
      </c>
    </row>
    <row r="4" spans="1:3" ht="30" x14ac:dyDescent="0.25">
      <c r="A4" s="15" t="s">
        <v>45</v>
      </c>
      <c r="B4" s="23">
        <v>800</v>
      </c>
      <c r="C4" s="16" t="s">
        <v>104</v>
      </c>
    </row>
    <row r="5" spans="1:3" x14ac:dyDescent="0.25">
      <c r="A5" s="15" t="s">
        <v>46</v>
      </c>
      <c r="B5" s="23">
        <v>75</v>
      </c>
      <c r="C5" s="16"/>
    </row>
    <row r="6" spans="1:3" x14ac:dyDescent="0.25">
      <c r="A6" s="15" t="s">
        <v>47</v>
      </c>
      <c r="B6" s="23">
        <v>150</v>
      </c>
      <c r="C6" s="16"/>
    </row>
    <row r="7" spans="1:3" x14ac:dyDescent="0.25">
      <c r="A7" s="15" t="s">
        <v>48</v>
      </c>
      <c r="B7" s="23">
        <v>300</v>
      </c>
      <c r="C7"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C9" sqref="C9"/>
    </sheetView>
  </sheetViews>
  <sheetFormatPr defaultRowHeight="15" x14ac:dyDescent="0.25"/>
  <cols>
    <col min="1" max="1" width="34.42578125" bestFit="1" customWidth="1"/>
    <col min="2" max="2" width="17.42578125" style="3" bestFit="1" customWidth="1"/>
    <col min="3" max="3" width="69" bestFit="1" customWidth="1"/>
  </cols>
  <sheetData>
    <row r="1" spans="1:3" x14ac:dyDescent="0.25">
      <c r="A1" s="5" t="s">
        <v>53</v>
      </c>
      <c r="B1" s="5" t="s">
        <v>55</v>
      </c>
      <c r="C1" s="5" t="s">
        <v>62</v>
      </c>
    </row>
    <row r="2" spans="1:3" x14ac:dyDescent="0.25">
      <c r="A2" s="6" t="s">
        <v>49</v>
      </c>
      <c r="B2" s="18">
        <v>1150</v>
      </c>
      <c r="C2" s="6"/>
    </row>
    <row r="3" spans="1:3" x14ac:dyDescent="0.25">
      <c r="A3" s="6" t="s">
        <v>87</v>
      </c>
      <c r="B3" s="18">
        <v>1250</v>
      </c>
      <c r="C3" s="6" t="s">
        <v>107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workbookViewId="0">
      <selection activeCell="A11" sqref="A11"/>
    </sheetView>
  </sheetViews>
  <sheetFormatPr defaultRowHeight="15" x14ac:dyDescent="0.25"/>
  <cols>
    <col min="1" max="1" width="70.28515625" bestFit="1" customWidth="1"/>
    <col min="2" max="2" width="17.42578125" bestFit="1" customWidth="1"/>
    <col min="3" max="3" width="64.28515625" bestFit="1" customWidth="1"/>
  </cols>
  <sheetData>
    <row r="1" spans="1:3" x14ac:dyDescent="0.25">
      <c r="A1" s="5" t="s">
        <v>53</v>
      </c>
      <c r="B1" s="5" t="s">
        <v>55</v>
      </c>
      <c r="C1" s="5" t="s">
        <v>62</v>
      </c>
    </row>
    <row r="2" spans="1:3" x14ac:dyDescent="0.25">
      <c r="A2" s="6" t="s">
        <v>15</v>
      </c>
      <c r="B2" s="18">
        <v>485</v>
      </c>
      <c r="C2" s="6" t="s">
        <v>88</v>
      </c>
    </row>
    <row r="3" spans="1:3" x14ac:dyDescent="0.25">
      <c r="A3" s="6" t="s">
        <v>50</v>
      </c>
      <c r="B3" s="18">
        <v>360</v>
      </c>
      <c r="C3" s="6" t="s">
        <v>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
  <sheetViews>
    <sheetView workbookViewId="0">
      <selection activeCell="D3" sqref="D3"/>
    </sheetView>
  </sheetViews>
  <sheetFormatPr defaultRowHeight="15" x14ac:dyDescent="0.25"/>
  <cols>
    <col min="1" max="1" width="27.85546875" bestFit="1" customWidth="1"/>
    <col min="2" max="2" width="37.140625" style="3" bestFit="1" customWidth="1"/>
    <col min="3" max="3" width="28.85546875" style="3" bestFit="1" customWidth="1"/>
    <col min="4" max="4" width="100.42578125" customWidth="1"/>
  </cols>
  <sheetData>
    <row r="1" spans="1:4" x14ac:dyDescent="0.25">
      <c r="A1" s="5" t="s">
        <v>53</v>
      </c>
      <c r="B1" s="5" t="s">
        <v>54</v>
      </c>
      <c r="C1" s="19" t="s">
        <v>105</v>
      </c>
      <c r="D1" s="5" t="s">
        <v>62</v>
      </c>
    </row>
    <row r="2" spans="1:4" x14ac:dyDescent="0.25">
      <c r="A2" s="6" t="s">
        <v>51</v>
      </c>
      <c r="B2" s="10">
        <v>500</v>
      </c>
      <c r="C2" s="8">
        <f>B2*0.5113</f>
        <v>255.64999999999998</v>
      </c>
      <c r="D2" s="6"/>
    </row>
    <row r="3" spans="1:4" ht="30" x14ac:dyDescent="0.25">
      <c r="A3" s="15" t="s">
        <v>52</v>
      </c>
      <c r="B3" s="17">
        <v>250</v>
      </c>
      <c r="C3" s="18">
        <f>B3*0.5113</f>
        <v>127.82499999999999</v>
      </c>
      <c r="D3" s="16"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zoomScaleNormal="100" workbookViewId="0">
      <selection activeCell="E13" sqref="E13"/>
    </sheetView>
  </sheetViews>
  <sheetFormatPr defaultRowHeight="15" x14ac:dyDescent="0.25"/>
  <cols>
    <col min="1" max="1" width="60.85546875" bestFit="1" customWidth="1"/>
    <col min="2" max="2" width="22.7109375" style="3" bestFit="1" customWidth="1"/>
    <col min="3" max="3" width="30.42578125" style="3" bestFit="1" customWidth="1"/>
    <col min="4" max="4" width="20.5703125" style="3" bestFit="1" customWidth="1"/>
    <col min="5" max="5" width="27.5703125" style="3" bestFit="1" customWidth="1"/>
    <col min="6" max="6" width="51.5703125" bestFit="1" customWidth="1"/>
  </cols>
  <sheetData>
    <row r="1" spans="1:6" x14ac:dyDescent="0.25">
      <c r="A1" s="5" t="s">
        <v>53</v>
      </c>
      <c r="B1" s="5" t="s">
        <v>57</v>
      </c>
      <c r="C1" s="5" t="s">
        <v>105</v>
      </c>
      <c r="D1" s="5" t="s">
        <v>58</v>
      </c>
      <c r="E1" s="5" t="s">
        <v>106</v>
      </c>
      <c r="F1" s="5" t="s">
        <v>62</v>
      </c>
    </row>
    <row r="2" spans="1:6" x14ac:dyDescent="0.25">
      <c r="A2" s="6" t="s">
        <v>5</v>
      </c>
      <c r="B2" s="7">
        <v>1300</v>
      </c>
      <c r="C2" s="8">
        <f t="shared" ref="C2:C12" si="0">B2*0.1321</f>
        <v>171.73</v>
      </c>
      <c r="D2" s="7"/>
      <c r="E2" s="9"/>
      <c r="F2" s="6" t="s">
        <v>6</v>
      </c>
    </row>
    <row r="3" spans="1:6" x14ac:dyDescent="0.25">
      <c r="A3" s="6" t="s">
        <v>7</v>
      </c>
      <c r="B3" s="7">
        <v>1500</v>
      </c>
      <c r="C3" s="8">
        <f t="shared" si="0"/>
        <v>198.15</v>
      </c>
      <c r="D3" s="7"/>
      <c r="E3" s="9"/>
      <c r="F3" s="6" t="s">
        <v>6</v>
      </c>
    </row>
    <row r="4" spans="1:6" x14ac:dyDescent="0.25">
      <c r="A4" s="6" t="s">
        <v>8</v>
      </c>
      <c r="B4" s="7">
        <v>2400</v>
      </c>
      <c r="C4" s="8">
        <f t="shared" si="0"/>
        <v>317.03999999999996</v>
      </c>
      <c r="D4" s="7"/>
      <c r="E4" s="9"/>
      <c r="F4" s="6" t="s">
        <v>9</v>
      </c>
    </row>
    <row r="5" spans="1:6" x14ac:dyDescent="0.25">
      <c r="A5" s="6" t="s">
        <v>10</v>
      </c>
      <c r="B5" s="7">
        <v>3600</v>
      </c>
      <c r="C5" s="8">
        <f t="shared" si="0"/>
        <v>475.56</v>
      </c>
      <c r="D5" s="7"/>
      <c r="E5" s="9"/>
      <c r="F5" s="6" t="s">
        <v>9</v>
      </c>
    </row>
    <row r="6" spans="1:6" x14ac:dyDescent="0.25">
      <c r="A6" s="6" t="s">
        <v>90</v>
      </c>
      <c r="B6" s="7">
        <v>1200</v>
      </c>
      <c r="C6" s="8">
        <f t="shared" si="0"/>
        <v>158.51999999999998</v>
      </c>
      <c r="D6" s="7"/>
      <c r="E6" s="9"/>
      <c r="F6" s="6"/>
    </row>
    <row r="7" spans="1:6" x14ac:dyDescent="0.25">
      <c r="A7" s="6" t="s">
        <v>91</v>
      </c>
      <c r="B7" s="7">
        <v>1800</v>
      </c>
      <c r="C7" s="8">
        <f t="shared" si="0"/>
        <v>237.78</v>
      </c>
      <c r="D7" s="7"/>
      <c r="E7" s="9"/>
      <c r="F7" s="6"/>
    </row>
    <row r="8" spans="1:6" x14ac:dyDescent="0.25">
      <c r="A8" s="6" t="s">
        <v>92</v>
      </c>
      <c r="B8" s="7">
        <v>650</v>
      </c>
      <c r="C8" s="8">
        <f t="shared" si="0"/>
        <v>85.864999999999995</v>
      </c>
      <c r="D8" s="7"/>
      <c r="E8" s="9"/>
      <c r="F8" s="6"/>
    </row>
    <row r="9" spans="1:6" x14ac:dyDescent="0.25">
      <c r="A9" s="6" t="s">
        <v>93</v>
      </c>
      <c r="B9" s="7">
        <v>750</v>
      </c>
      <c r="C9" s="8">
        <f t="shared" si="0"/>
        <v>99.075000000000003</v>
      </c>
      <c r="D9" s="7"/>
      <c r="E9" s="9"/>
      <c r="F9" s="6"/>
    </row>
    <row r="10" spans="1:6" x14ac:dyDescent="0.25">
      <c r="A10" s="6" t="s">
        <v>11</v>
      </c>
      <c r="B10" s="7"/>
      <c r="C10" s="8"/>
      <c r="D10" s="7">
        <v>200</v>
      </c>
      <c r="E10" s="8">
        <f>D10*0.1321</f>
        <v>26.419999999999998</v>
      </c>
      <c r="F10" s="6" t="s">
        <v>14</v>
      </c>
    </row>
    <row r="11" spans="1:6" x14ac:dyDescent="0.25">
      <c r="A11" s="6" t="s">
        <v>12</v>
      </c>
      <c r="B11" s="7"/>
      <c r="C11" s="8"/>
      <c r="D11" s="7">
        <v>170</v>
      </c>
      <c r="E11" s="8">
        <f t="shared" ref="E11:E12" si="1">D11*0.1321</f>
        <v>22.457000000000001</v>
      </c>
      <c r="F11" s="6" t="s">
        <v>14</v>
      </c>
    </row>
    <row r="12" spans="1:6" x14ac:dyDescent="0.25">
      <c r="A12" s="6" t="s">
        <v>13</v>
      </c>
      <c r="B12" s="7"/>
      <c r="C12" s="8"/>
      <c r="D12" s="7">
        <v>150</v>
      </c>
      <c r="E12" s="8">
        <f t="shared" si="1"/>
        <v>19.814999999999998</v>
      </c>
      <c r="F12" s="6" t="s">
        <v>14</v>
      </c>
    </row>
    <row r="13" spans="1:6" x14ac:dyDescent="0.25">
      <c r="A13" s="6" t="s">
        <v>108</v>
      </c>
      <c r="B13" s="7">
        <v>75</v>
      </c>
      <c r="C13" s="8">
        <f>B13*0.1321</f>
        <v>9.9074999999999989</v>
      </c>
      <c r="D13" s="9"/>
      <c r="E13" s="9"/>
      <c r="F13" s="6"/>
    </row>
    <row r="14" spans="1:6" x14ac:dyDescent="0.25">
      <c r="A14" s="6" t="s">
        <v>109</v>
      </c>
      <c r="B14" s="7">
        <v>85</v>
      </c>
      <c r="C14" s="8">
        <f t="shared" ref="C14:C15" si="2">B14*0.1321</f>
        <v>11.2285</v>
      </c>
      <c r="D14" s="9"/>
      <c r="E14" s="9"/>
      <c r="F14" s="6"/>
    </row>
    <row r="15" spans="1:6" x14ac:dyDescent="0.25">
      <c r="A15" s="6" t="s">
        <v>110</v>
      </c>
      <c r="B15" s="7">
        <v>100</v>
      </c>
      <c r="C15" s="8">
        <f t="shared" si="2"/>
        <v>13.209999999999999</v>
      </c>
      <c r="D15" s="9"/>
      <c r="E15" s="9"/>
      <c r="F15"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zoomScaleNormal="100" workbookViewId="0">
      <selection activeCell="C10" sqref="C10"/>
    </sheetView>
  </sheetViews>
  <sheetFormatPr defaultRowHeight="15" x14ac:dyDescent="0.25"/>
  <cols>
    <col min="1" max="1" width="53" bestFit="1" customWidth="1"/>
    <col min="2" max="2" width="23.42578125" bestFit="1" customWidth="1"/>
    <col min="3" max="3" width="30.42578125" style="3" bestFit="1" customWidth="1"/>
    <col min="4" max="4" width="71.28515625" bestFit="1" customWidth="1"/>
  </cols>
  <sheetData>
    <row r="1" spans="1:4" x14ac:dyDescent="0.25">
      <c r="A1" s="5" t="s">
        <v>53</v>
      </c>
      <c r="B1" s="5" t="s">
        <v>56</v>
      </c>
      <c r="C1" s="19" t="s">
        <v>105</v>
      </c>
      <c r="D1" s="5" t="s">
        <v>62</v>
      </c>
    </row>
    <row r="2" spans="1:4" x14ac:dyDescent="0.25">
      <c r="A2" s="6" t="s">
        <v>76</v>
      </c>
      <c r="B2" s="11">
        <v>12000</v>
      </c>
      <c r="C2" s="18">
        <f>B2*0.0407</f>
        <v>488.4</v>
      </c>
      <c r="D2" s="6"/>
    </row>
    <row r="3" spans="1:4" x14ac:dyDescent="0.25">
      <c r="A3" s="6" t="s">
        <v>77</v>
      </c>
      <c r="B3" s="11">
        <v>13000</v>
      </c>
      <c r="C3" s="18">
        <f t="shared" ref="C3:C9" si="0">B3*0.0407</f>
        <v>529.1</v>
      </c>
      <c r="D3" s="6"/>
    </row>
    <row r="4" spans="1:4" s="2" customFormat="1" ht="30" x14ac:dyDescent="0.25">
      <c r="A4" s="15" t="s">
        <v>15</v>
      </c>
      <c r="B4" s="20">
        <v>27000</v>
      </c>
      <c r="C4" s="18">
        <f t="shared" si="0"/>
        <v>1098.9000000000001</v>
      </c>
      <c r="D4" s="21" t="s">
        <v>115</v>
      </c>
    </row>
    <row r="5" spans="1:4" x14ac:dyDescent="0.25">
      <c r="A5" s="6" t="s">
        <v>78</v>
      </c>
      <c r="B5" s="11">
        <v>5000</v>
      </c>
      <c r="C5" s="18">
        <f t="shared" si="0"/>
        <v>203.5</v>
      </c>
      <c r="D5" s="6"/>
    </row>
    <row r="6" spans="1:4" x14ac:dyDescent="0.25">
      <c r="A6" s="6" t="s">
        <v>79</v>
      </c>
      <c r="B6" s="11">
        <v>9000</v>
      </c>
      <c r="C6" s="18">
        <f t="shared" si="0"/>
        <v>366.3</v>
      </c>
      <c r="D6" s="6"/>
    </row>
    <row r="7" spans="1:4" s="2" customFormat="1" ht="30" x14ac:dyDescent="0.25">
      <c r="A7" s="15" t="s">
        <v>80</v>
      </c>
      <c r="B7" s="20">
        <v>12000</v>
      </c>
      <c r="C7" s="18">
        <f t="shared" si="0"/>
        <v>488.4</v>
      </c>
      <c r="D7" s="21" t="s">
        <v>114</v>
      </c>
    </row>
    <row r="8" spans="1:4" s="2" customFormat="1" ht="45" x14ac:dyDescent="0.25">
      <c r="A8" s="15" t="s">
        <v>94</v>
      </c>
      <c r="B8" s="20" t="s">
        <v>95</v>
      </c>
      <c r="C8" s="18">
        <v>0</v>
      </c>
      <c r="D8" s="21" t="s">
        <v>113</v>
      </c>
    </row>
    <row r="9" spans="1:4" s="2" customFormat="1" ht="45" x14ac:dyDescent="0.25">
      <c r="A9" s="15" t="s">
        <v>111</v>
      </c>
      <c r="B9" s="20" t="s">
        <v>95</v>
      </c>
      <c r="C9" s="18">
        <v>0</v>
      </c>
      <c r="D9" s="2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selection activeCell="E9" sqref="E9"/>
    </sheetView>
  </sheetViews>
  <sheetFormatPr defaultRowHeight="15" x14ac:dyDescent="0.25"/>
  <cols>
    <col min="1" max="1" width="44.28515625" bestFit="1" customWidth="1"/>
    <col min="2" max="2" width="17.42578125" bestFit="1" customWidth="1"/>
    <col min="3" max="3" width="79.7109375" customWidth="1"/>
  </cols>
  <sheetData>
    <row r="1" spans="1:3" x14ac:dyDescent="0.25">
      <c r="A1" s="5" t="s">
        <v>53</v>
      </c>
      <c r="B1" s="5" t="s">
        <v>55</v>
      </c>
      <c r="C1" s="5" t="s">
        <v>62</v>
      </c>
    </row>
    <row r="2" spans="1:3" s="2" customFormat="1" ht="60" x14ac:dyDescent="0.25">
      <c r="A2" s="15" t="s">
        <v>85</v>
      </c>
      <c r="B2" s="23">
        <v>350</v>
      </c>
      <c r="C2" s="28" t="s">
        <v>116</v>
      </c>
    </row>
    <row r="3" spans="1:3" s="2" customFormat="1" ht="52.5" customHeight="1" x14ac:dyDescent="0.25">
      <c r="A3" s="15" t="s">
        <v>86</v>
      </c>
      <c r="B3" s="23">
        <v>250</v>
      </c>
      <c r="C3" s="28"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
  <sheetViews>
    <sheetView workbookViewId="0">
      <selection activeCell="B7" sqref="B7"/>
    </sheetView>
  </sheetViews>
  <sheetFormatPr defaultRowHeight="15" x14ac:dyDescent="0.25"/>
  <cols>
    <col min="1" max="1" width="33.28515625" bestFit="1" customWidth="1"/>
    <col min="2" max="2" width="38" style="3" bestFit="1" customWidth="1"/>
    <col min="3" max="3" width="30.42578125" style="3" bestFit="1" customWidth="1"/>
    <col min="4" max="4" width="91.140625" bestFit="1" customWidth="1"/>
  </cols>
  <sheetData>
    <row r="1" spans="1:4" x14ac:dyDescent="0.25">
      <c r="A1" s="5" t="s">
        <v>53</v>
      </c>
      <c r="B1" s="5" t="s">
        <v>118</v>
      </c>
      <c r="C1" s="19" t="s">
        <v>105</v>
      </c>
      <c r="D1" s="5" t="s">
        <v>62</v>
      </c>
    </row>
    <row r="2" spans="1:4" x14ac:dyDescent="0.25">
      <c r="A2" s="6" t="s">
        <v>21</v>
      </c>
      <c r="B2" s="29">
        <v>4000</v>
      </c>
      <c r="C2" s="8">
        <f>B2*0.05066</f>
        <v>202.64</v>
      </c>
      <c r="D2" s="6" t="s">
        <v>96</v>
      </c>
    </row>
    <row r="3" spans="1:4" x14ac:dyDescent="0.25">
      <c r="A3" s="6" t="s">
        <v>22</v>
      </c>
      <c r="B3" s="29">
        <v>4800</v>
      </c>
      <c r="C3" s="8">
        <f>B3*0.05066</f>
        <v>243.16799999999998</v>
      </c>
      <c r="D3" s="6" t="s">
        <v>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
  <sheetViews>
    <sheetView workbookViewId="0">
      <selection activeCell="B6" sqref="B6"/>
    </sheetView>
  </sheetViews>
  <sheetFormatPr defaultRowHeight="15" x14ac:dyDescent="0.25"/>
  <cols>
    <col min="1" max="1" width="43" bestFit="1" customWidth="1"/>
    <col min="2" max="2" width="13.28515625" style="3" customWidth="1"/>
    <col min="3" max="3" width="54" customWidth="1"/>
  </cols>
  <sheetData>
    <row r="1" spans="1:3" x14ac:dyDescent="0.25">
      <c r="A1" s="5" t="s">
        <v>53</v>
      </c>
      <c r="B1" s="5" t="s">
        <v>60</v>
      </c>
      <c r="C1" s="5" t="s">
        <v>62</v>
      </c>
    </row>
    <row r="2" spans="1:3" x14ac:dyDescent="0.25">
      <c r="A2" s="6" t="s">
        <v>23</v>
      </c>
      <c r="B2" s="18">
        <v>90</v>
      </c>
      <c r="C2" s="6"/>
    </row>
    <row r="3" spans="1:3" x14ac:dyDescent="0.25">
      <c r="A3" s="6" t="s">
        <v>24</v>
      </c>
      <c r="B3" s="18">
        <v>180</v>
      </c>
      <c r="C3" s="6"/>
    </row>
    <row r="4" spans="1:3" x14ac:dyDescent="0.25">
      <c r="A4" s="6" t="s">
        <v>25</v>
      </c>
      <c r="B4" s="18">
        <v>270</v>
      </c>
      <c r="C4" s="6"/>
    </row>
    <row r="5" spans="1:3" x14ac:dyDescent="0.25">
      <c r="A5" s="6" t="s">
        <v>26</v>
      </c>
      <c r="B5" s="18">
        <v>350</v>
      </c>
      <c r="C5" s="6"/>
    </row>
    <row r="6" spans="1:3" x14ac:dyDescent="0.25">
      <c r="A6" s="6" t="s">
        <v>81</v>
      </c>
      <c r="B6" s="18">
        <v>100</v>
      </c>
      <c r="C6"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15</vt:i4>
      </vt:variant>
    </vt:vector>
  </HeadingPairs>
  <TitlesOfParts>
    <vt:vector size="15" baseType="lpstr">
      <vt:lpstr>Albania</vt:lpstr>
      <vt:lpstr>Austria</vt:lpstr>
      <vt:lpstr>Bosnia</vt:lpstr>
      <vt:lpstr>Bulgaria</vt:lpstr>
      <vt:lpstr>Croatia</vt:lpstr>
      <vt:lpstr>Czech Republic</vt:lpstr>
      <vt:lpstr>Kosovo</vt:lpstr>
      <vt:lpstr>Moldova</vt:lpstr>
      <vt:lpstr>Montenegro</vt:lpstr>
      <vt:lpstr>North Macedonia</vt:lpstr>
      <vt:lpstr>Poland</vt:lpstr>
      <vt:lpstr>Romania</vt:lpstr>
      <vt:lpstr>Serbia</vt:lpstr>
      <vt:lpstr>Slovakia</vt:lpstr>
      <vt:lpstr>Slovenia</vt:lpstr>
    </vt:vector>
  </TitlesOfParts>
  <Company>ELTE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Pósch Orsolya</dc:creator>
  <cp:lastModifiedBy>Pósch Orsolya</cp:lastModifiedBy>
  <dcterms:created xsi:type="dcterms:W3CDTF">2018-05-07T13:00:44Z</dcterms:created>
  <dcterms:modified xsi:type="dcterms:W3CDTF">2022-05-26T06:43:08Z</dcterms:modified>
</cp:coreProperties>
</file>